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earn2/Downloads/"/>
    </mc:Choice>
  </mc:AlternateContent>
  <xr:revisionPtr revIDLastSave="0" documentId="8_{23996C72-337B-6D4D-A121-09E8F7EB40E3}" xr6:coauthVersionLast="47" xr6:coauthVersionMax="47" xr10:uidLastSave="{00000000-0000-0000-0000-000000000000}"/>
  <bookViews>
    <workbookView xWindow="14260" yWindow="2880" windowWidth="28800" windowHeight="15700" xr2:uid="{77133AB0-85D2-4301-A65E-ADEFF973F47D}"/>
  </bookViews>
  <sheets>
    <sheet name="Sheet1" sheetId="1" r:id="rId1"/>
    <sheet name="additions for 2026" sheetId="3" r:id="rId2"/>
    <sheet name="removals for 2026" sheetId="2" r:id="rId3"/>
  </sheets>
  <definedNames>
    <definedName name="_xlnm._FilterDatabase" localSheetId="1" hidden="1">'additions for 2026'!$A$1:$J$1</definedName>
    <definedName name="_xlnm._FilterDatabase" localSheetId="2" hidden="1">'removals for 2026'!$A$1:$K$1</definedName>
    <definedName name="_xlnm._FilterDatabase" localSheetId="0" hidden="1">Sheet1!$A$1:$O$89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3" l="1"/>
  <c r="H91" i="1"/>
  <c r="J81" i="1"/>
  <c r="J82" i="1"/>
  <c r="J83" i="1"/>
  <c r="J84" i="1"/>
  <c r="J85" i="1"/>
  <c r="J86" i="1"/>
  <c r="J87" i="1"/>
  <c r="J88" i="1"/>
  <c r="I81" i="1"/>
  <c r="I82" i="1"/>
  <c r="I83" i="1"/>
  <c r="I84" i="1"/>
  <c r="I85" i="1"/>
  <c r="I86" i="1"/>
  <c r="I87" i="1"/>
  <c r="I88" i="1"/>
  <c r="G91" i="1"/>
  <c r="I80" i="1"/>
  <c r="J80" i="1"/>
  <c r="K80" i="1" s="1"/>
  <c r="I60" i="1"/>
  <c r="I61" i="1"/>
  <c r="J61" i="1"/>
  <c r="N61" i="1" s="1"/>
  <c r="J60" i="1"/>
  <c r="N60" i="1" s="1"/>
  <c r="N93" i="1"/>
  <c r="K93" i="1"/>
  <c r="M93" i="1" s="1"/>
  <c r="J3" i="1"/>
  <c r="N3" i="1" s="1"/>
  <c r="J4" i="1"/>
  <c r="K4" i="1" s="1"/>
  <c r="J5" i="1"/>
  <c r="K5" i="1" s="1"/>
  <c r="L5" i="1" s="1"/>
  <c r="J6" i="1"/>
  <c r="K6" i="1" s="1"/>
  <c r="J7" i="1"/>
  <c r="N7" i="1" s="1"/>
  <c r="J8" i="1"/>
  <c r="K8" i="1" s="1"/>
  <c r="J9" i="1"/>
  <c r="N9" i="1" s="1"/>
  <c r="J10" i="1"/>
  <c r="N10" i="1" s="1"/>
  <c r="J11" i="1"/>
  <c r="K11" i="1" s="1"/>
  <c r="J12" i="1"/>
  <c r="K12" i="1" s="1"/>
  <c r="L12" i="1" s="1"/>
  <c r="J13" i="1"/>
  <c r="K13" i="1" s="1"/>
  <c r="J14" i="1"/>
  <c r="N14" i="1" s="1"/>
  <c r="J15" i="1"/>
  <c r="K15" i="1" s="1"/>
  <c r="J16" i="1"/>
  <c r="K16" i="1" s="1"/>
  <c r="L16" i="1" s="1"/>
  <c r="J17" i="1"/>
  <c r="N17" i="1" s="1"/>
  <c r="J18" i="1"/>
  <c r="K18" i="1" s="1"/>
  <c r="J19" i="1"/>
  <c r="N19" i="1" s="1"/>
  <c r="J20" i="1"/>
  <c r="K20" i="1" s="1"/>
  <c r="J21" i="1"/>
  <c r="N21" i="1" s="1"/>
  <c r="J22" i="1"/>
  <c r="N22" i="1" s="1"/>
  <c r="J23" i="1"/>
  <c r="K23" i="1" s="1"/>
  <c r="J24" i="1"/>
  <c r="N24" i="1" s="1"/>
  <c r="J25" i="1"/>
  <c r="N25" i="1" s="1"/>
  <c r="J26" i="1"/>
  <c r="K26" i="1" s="1"/>
  <c r="J27" i="1"/>
  <c r="K27" i="1" s="1"/>
  <c r="L27" i="1" s="1"/>
  <c r="J28" i="1"/>
  <c r="K28" i="1" s="1"/>
  <c r="J29" i="1"/>
  <c r="K29" i="1" s="1"/>
  <c r="J30" i="1"/>
  <c r="N30" i="1" s="1"/>
  <c r="J31" i="1"/>
  <c r="K31" i="1" s="1"/>
  <c r="J32" i="1"/>
  <c r="N32" i="1" s="1"/>
  <c r="J33" i="1"/>
  <c r="N33" i="1" s="1"/>
  <c r="J34" i="1"/>
  <c r="K34" i="1" s="1"/>
  <c r="J35" i="1"/>
  <c r="N35" i="1" s="1"/>
  <c r="J36" i="1"/>
  <c r="K36" i="1" s="1"/>
  <c r="J37" i="1"/>
  <c r="N37" i="1" s="1"/>
  <c r="J38" i="1"/>
  <c r="N38" i="1" s="1"/>
  <c r="J39" i="1"/>
  <c r="K39" i="1" s="1"/>
  <c r="J40" i="1"/>
  <c r="N40" i="1" s="1"/>
  <c r="J41" i="1"/>
  <c r="K41" i="1" s="1"/>
  <c r="J42" i="1"/>
  <c r="K42" i="1" s="1"/>
  <c r="L42" i="1" s="1"/>
  <c r="J43" i="1"/>
  <c r="K43" i="1" s="1"/>
  <c r="J44" i="1"/>
  <c r="K44" i="1" s="1"/>
  <c r="J45" i="1"/>
  <c r="K45" i="1" s="1"/>
  <c r="J46" i="1"/>
  <c r="N46" i="1" s="1"/>
  <c r="J47" i="1"/>
  <c r="N47" i="1" s="1"/>
  <c r="J48" i="1"/>
  <c r="K48" i="1" s="1"/>
  <c r="J49" i="1"/>
  <c r="N49" i="1" s="1"/>
  <c r="J50" i="1"/>
  <c r="K50" i="1" s="1"/>
  <c r="J51" i="1"/>
  <c r="N51" i="1" s="1"/>
  <c r="J52" i="1"/>
  <c r="N52" i="1" s="1"/>
  <c r="J53" i="1"/>
  <c r="K53" i="1" s="1"/>
  <c r="J54" i="1"/>
  <c r="N54" i="1" s="1"/>
  <c r="J55" i="1"/>
  <c r="K55" i="1" s="1"/>
  <c r="J56" i="1"/>
  <c r="N56" i="1" s="1"/>
  <c r="J57" i="1"/>
  <c r="N57" i="1" s="1"/>
  <c r="J58" i="1"/>
  <c r="K58" i="1" s="1"/>
  <c r="J59" i="1"/>
  <c r="K59" i="1" s="1"/>
  <c r="L59" i="1" s="1"/>
  <c r="J62" i="1"/>
  <c r="N62" i="1" s="1"/>
  <c r="J63" i="1"/>
  <c r="K63" i="1" s="1"/>
  <c r="J64" i="1"/>
  <c r="N64" i="1" s="1"/>
  <c r="J65" i="1"/>
  <c r="N65" i="1" s="1"/>
  <c r="J66" i="1"/>
  <c r="K66" i="1" s="1"/>
  <c r="L66" i="1" s="1"/>
  <c r="J67" i="1"/>
  <c r="N67" i="1" s="1"/>
  <c r="J68" i="1"/>
  <c r="K68" i="1" s="1"/>
  <c r="J69" i="1"/>
  <c r="N69" i="1" s="1"/>
  <c r="J70" i="1"/>
  <c r="K70" i="1" s="1"/>
  <c r="J71" i="1"/>
  <c r="N71" i="1" s="1"/>
  <c r="J72" i="1"/>
  <c r="K72" i="1" s="1"/>
  <c r="J73" i="1"/>
  <c r="N73" i="1" s="1"/>
  <c r="J74" i="1"/>
  <c r="N74" i="1" s="1"/>
  <c r="J75" i="1"/>
  <c r="K75" i="1" s="1"/>
  <c r="J76" i="1"/>
  <c r="K76" i="1" s="1"/>
  <c r="L76" i="1" s="1"/>
  <c r="J77" i="1"/>
  <c r="K77" i="1" s="1"/>
  <c r="J78" i="1"/>
  <c r="N78" i="1" s="1"/>
  <c r="J79" i="1"/>
  <c r="N79" i="1" s="1"/>
  <c r="J2" i="1"/>
  <c r="K2" i="1" s="1"/>
  <c r="I18" i="1"/>
  <c r="I15" i="1"/>
  <c r="I16" i="1"/>
  <c r="G7" i="2"/>
  <c r="I71" i="1"/>
  <c r="I3" i="1"/>
  <c r="I4" i="1"/>
  <c r="I5" i="1"/>
  <c r="I6" i="1"/>
  <c r="I7" i="1"/>
  <c r="I8" i="1"/>
  <c r="I9" i="1"/>
  <c r="I10" i="1"/>
  <c r="I11" i="1"/>
  <c r="I12" i="1"/>
  <c r="I13" i="1"/>
  <c r="I14" i="1"/>
  <c r="I17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2" i="1"/>
  <c r="I63" i="1"/>
  <c r="I64" i="1"/>
  <c r="I65" i="1"/>
  <c r="I66" i="1"/>
  <c r="I67" i="1"/>
  <c r="I68" i="1"/>
  <c r="I69" i="1"/>
  <c r="I70" i="1"/>
  <c r="I72" i="1"/>
  <c r="I73" i="1"/>
  <c r="I74" i="1"/>
  <c r="I75" i="1"/>
  <c r="I76" i="1"/>
  <c r="I77" i="1"/>
  <c r="I78" i="1"/>
  <c r="I79" i="1"/>
  <c r="I2" i="1"/>
  <c r="J91" i="1" l="1"/>
  <c r="I91" i="1"/>
  <c r="N80" i="1"/>
  <c r="L80" i="1"/>
  <c r="M80" i="1"/>
  <c r="K61" i="1"/>
  <c r="K60" i="1"/>
  <c r="K37" i="1"/>
  <c r="M37" i="1" s="1"/>
  <c r="N66" i="1"/>
  <c r="K49" i="1"/>
  <c r="L49" i="1" s="1"/>
  <c r="N59" i="1"/>
  <c r="L93" i="1"/>
  <c r="N44" i="1"/>
  <c r="K73" i="1"/>
  <c r="L73" i="1" s="1"/>
  <c r="K79" i="1"/>
  <c r="L79" i="1" s="1"/>
  <c r="K35" i="1"/>
  <c r="L35" i="1" s="1"/>
  <c r="K65" i="1"/>
  <c r="L65" i="1" s="1"/>
  <c r="K30" i="1"/>
  <c r="L30" i="1" s="1"/>
  <c r="K21" i="1"/>
  <c r="M21" i="1" s="1"/>
  <c r="N29" i="1"/>
  <c r="K57" i="1"/>
  <c r="L57" i="1" s="1"/>
  <c r="K19" i="1"/>
  <c r="L19" i="1" s="1"/>
  <c r="K51" i="1"/>
  <c r="M51" i="1" s="1"/>
  <c r="K14" i="1"/>
  <c r="L14" i="1" s="1"/>
  <c r="N12" i="1"/>
  <c r="M44" i="1"/>
  <c r="L44" i="1"/>
  <c r="M29" i="1"/>
  <c r="L29" i="1"/>
  <c r="N18" i="1"/>
  <c r="K32" i="1"/>
  <c r="L32" i="1" s="1"/>
  <c r="N16" i="1"/>
  <c r="K71" i="1"/>
  <c r="L71" i="1" s="1"/>
  <c r="K56" i="1"/>
  <c r="N42" i="1"/>
  <c r="N27" i="1"/>
  <c r="N11" i="1"/>
  <c r="K64" i="1"/>
  <c r="L64" i="1" s="1"/>
  <c r="N34" i="1"/>
  <c r="K46" i="1"/>
  <c r="L46" i="1" s="1"/>
  <c r="N76" i="1"/>
  <c r="N75" i="1"/>
  <c r="K54" i="1"/>
  <c r="L54" i="1" s="1"/>
  <c r="K9" i="1"/>
  <c r="L9" i="1" s="1"/>
  <c r="N41" i="1"/>
  <c r="N26" i="1"/>
  <c r="N63" i="1"/>
  <c r="K69" i="1"/>
  <c r="L69" i="1" s="1"/>
  <c r="K40" i="1"/>
  <c r="L40" i="1" s="1"/>
  <c r="K24" i="1"/>
  <c r="L24" i="1" s="1"/>
  <c r="K7" i="1"/>
  <c r="N5" i="1"/>
  <c r="K78" i="1"/>
  <c r="N48" i="1"/>
  <c r="K52" i="1"/>
  <c r="L52" i="1" s="1"/>
  <c r="K38" i="1"/>
  <c r="L38" i="1" s="1"/>
  <c r="K22" i="1"/>
  <c r="L22" i="1" s="1"/>
  <c r="N68" i="1"/>
  <c r="N4" i="1"/>
  <c r="L2" i="1"/>
  <c r="M2" i="1"/>
  <c r="L53" i="1"/>
  <c r="M53" i="1"/>
  <c r="L45" i="1"/>
  <c r="M45" i="1"/>
  <c r="L39" i="1"/>
  <c r="M39" i="1"/>
  <c r="L31" i="1"/>
  <c r="M31" i="1"/>
  <c r="L23" i="1"/>
  <c r="M23" i="1"/>
  <c r="L15" i="1"/>
  <c r="M15" i="1"/>
  <c r="L8" i="1"/>
  <c r="M8" i="1"/>
  <c r="L58" i="1"/>
  <c r="M58" i="1"/>
  <c r="L70" i="1"/>
  <c r="M70" i="1"/>
  <c r="L55" i="1"/>
  <c r="M55" i="1"/>
  <c r="L36" i="1"/>
  <c r="M36" i="1"/>
  <c r="L13" i="1"/>
  <c r="M13" i="1"/>
  <c r="L72" i="1"/>
  <c r="M72" i="1"/>
  <c r="L77" i="1"/>
  <c r="M77" i="1"/>
  <c r="L50" i="1"/>
  <c r="M50" i="1"/>
  <c r="L43" i="1"/>
  <c r="M43" i="1"/>
  <c r="L28" i="1"/>
  <c r="M28" i="1"/>
  <c r="L20" i="1"/>
  <c r="M20" i="1"/>
  <c r="L6" i="1"/>
  <c r="M6" i="1"/>
  <c r="M75" i="1"/>
  <c r="L75" i="1"/>
  <c r="M68" i="1"/>
  <c r="L68" i="1"/>
  <c r="M63" i="1"/>
  <c r="L63" i="1"/>
  <c r="M48" i="1"/>
  <c r="L48" i="1"/>
  <c r="M41" i="1"/>
  <c r="L41" i="1"/>
  <c r="M34" i="1"/>
  <c r="L34" i="1"/>
  <c r="M26" i="1"/>
  <c r="L26" i="1"/>
  <c r="M18" i="1"/>
  <c r="L18" i="1"/>
  <c r="M11" i="1"/>
  <c r="L11" i="1"/>
  <c r="M4" i="1"/>
  <c r="L4" i="1"/>
  <c r="M66" i="1"/>
  <c r="M59" i="1"/>
  <c r="M16" i="1"/>
  <c r="N2" i="1"/>
  <c r="N72" i="1"/>
  <c r="N58" i="1"/>
  <c r="N53" i="1"/>
  <c r="N45" i="1"/>
  <c r="N39" i="1"/>
  <c r="N31" i="1"/>
  <c r="N23" i="1"/>
  <c r="N15" i="1"/>
  <c r="N8" i="1"/>
  <c r="K74" i="1"/>
  <c r="K67" i="1"/>
  <c r="K62" i="1"/>
  <c r="K47" i="1"/>
  <c r="K33" i="1"/>
  <c r="K25" i="1"/>
  <c r="K17" i="1"/>
  <c r="K10" i="1"/>
  <c r="K3" i="1"/>
  <c r="N77" i="1"/>
  <c r="N70" i="1"/>
  <c r="N55" i="1"/>
  <c r="N50" i="1"/>
  <c r="N43" i="1"/>
  <c r="N36" i="1"/>
  <c r="N28" i="1"/>
  <c r="N20" i="1"/>
  <c r="N13" i="1"/>
  <c r="N6" i="1"/>
  <c r="M76" i="1"/>
  <c r="M42" i="1"/>
  <c r="M27" i="1"/>
  <c r="M12" i="1"/>
  <c r="M5" i="1"/>
  <c r="K91" i="1" l="1"/>
  <c r="N91" i="1"/>
  <c r="M61" i="1"/>
  <c r="L61" i="1"/>
  <c r="M60" i="1"/>
  <c r="L60" i="1"/>
  <c r="L51" i="1"/>
  <c r="M32" i="1"/>
  <c r="M30" i="1"/>
  <c r="M35" i="1"/>
  <c r="M14" i="1"/>
  <c r="M22" i="1"/>
  <c r="M54" i="1"/>
  <c r="M73" i="1"/>
  <c r="L37" i="1"/>
  <c r="M69" i="1"/>
  <c r="L21" i="1"/>
  <c r="M49" i="1"/>
  <c r="M65" i="1"/>
  <c r="M79" i="1"/>
  <c r="M40" i="1"/>
  <c r="M64" i="1"/>
  <c r="M19" i="1"/>
  <c r="M57" i="1"/>
  <c r="M38" i="1"/>
  <c r="M71" i="1"/>
  <c r="M24" i="1"/>
  <c r="M78" i="1"/>
  <c r="L78" i="1"/>
  <c r="M46" i="1"/>
  <c r="M7" i="1"/>
  <c r="L7" i="1"/>
  <c r="M52" i="1"/>
  <c r="M56" i="1"/>
  <c r="L56" i="1"/>
  <c r="M9" i="1"/>
  <c r="M47" i="1"/>
  <c r="L47" i="1"/>
  <c r="M62" i="1"/>
  <c r="L62" i="1"/>
  <c r="L67" i="1"/>
  <c r="M67" i="1"/>
  <c r="M17" i="1"/>
  <c r="L17" i="1"/>
  <c r="L25" i="1"/>
  <c r="M25" i="1"/>
  <c r="L3" i="1"/>
  <c r="M3" i="1"/>
  <c r="M10" i="1"/>
  <c r="L10" i="1"/>
  <c r="M74" i="1"/>
  <c r="L74" i="1"/>
  <c r="M33" i="1"/>
  <c r="L33" i="1"/>
  <c r="M91" i="1" l="1"/>
  <c r="L91" i="1"/>
</calcChain>
</file>

<file path=xl/sharedStrings.xml><?xml version="1.0" encoding="utf-8"?>
<sst xmlns="http://schemas.openxmlformats.org/spreadsheetml/2006/main" count="486" uniqueCount="310">
  <si>
    <t>Title</t>
  </si>
  <si>
    <t>Publisher</t>
  </si>
  <si>
    <t>Journal ID</t>
  </si>
  <si>
    <t>In CSP Legacy bundle 2021?</t>
  </si>
  <si>
    <t>Elec. ISSN</t>
  </si>
  <si>
    <t>Print ISSN</t>
  </si>
  <si>
    <t>Inst. Elec-only price for 2024</t>
  </si>
  <si>
    <t>Inst. Elec-only price for 2025</t>
  </si>
  <si>
    <t>Price difference</t>
  </si>
  <si>
    <t>Package Pricing - less 5%</t>
  </si>
  <si>
    <t>Package Price with 10% consortium discount</t>
  </si>
  <si>
    <t>Package Price with Cons. Disc and after 6.5% commission</t>
  </si>
  <si>
    <t>Package price with Cons Disc and after 4.5% commission</t>
  </si>
  <si>
    <t>Package Price NO Cons Disc but 3.5% Agent Commission</t>
  </si>
  <si>
    <t>Notes</t>
  </si>
  <si>
    <t>Hesperia: The Journal of the American School of Classical Studies at Athens</t>
  </si>
  <si>
    <t>American School of Classical Studies at Athens</t>
  </si>
  <si>
    <t>NO</t>
  </si>
  <si>
    <t>1553-5622</t>
  </si>
  <si>
    <t>0018-098X</t>
  </si>
  <si>
    <t>Early Middle English</t>
  </si>
  <si>
    <t>Arc Humanities Press</t>
  </si>
  <si>
    <t>not applicable</t>
  </si>
  <si>
    <t>2516-9092</t>
  </si>
  <si>
    <t>2516-9084</t>
  </si>
  <si>
    <t>The Medieval Globe</t>
  </si>
  <si>
    <t>2377-3553</t>
  </si>
  <si>
    <t>2377-3561</t>
  </si>
  <si>
    <t>Black History Bulletin</t>
  </si>
  <si>
    <t>Association for the Study of African American Life and History</t>
  </si>
  <si>
    <t>YES</t>
  </si>
  <si>
    <t>2153-4810</t>
  </si>
  <si>
    <t>1938-6656</t>
  </si>
  <si>
    <t>Health and History</t>
  </si>
  <si>
    <t>Australian and New Zealand Society of the History of Medicine</t>
  </si>
  <si>
    <t>1839-3314</t>
  </si>
  <si>
    <t>1442-1771</t>
  </si>
  <si>
    <t>BACH: Journal of the Riemenschneider Bach Institute</t>
  </si>
  <si>
    <t>Baldwin Wallace University, Conservatory of Music</t>
  </si>
  <si>
    <t>2767-4843</t>
  </si>
  <si>
    <t>0005-3600</t>
  </si>
  <si>
    <t>CLA Journal</t>
  </si>
  <si>
    <t>College Language Association</t>
  </si>
  <si>
    <t>2766-0265</t>
  </si>
  <si>
    <t>0007-8549</t>
  </si>
  <si>
    <t xml:space="preserve">Group </t>
  </si>
  <si>
    <t>Eastern Group Psychotherapy Society</t>
  </si>
  <si>
    <t>1573-3386</t>
  </si>
  <si>
    <t>n/a</t>
  </si>
  <si>
    <t>Feminist Studies</t>
  </si>
  <si>
    <t>Feminist Studies, Inc.</t>
  </si>
  <si>
    <t>2153-3873</t>
  </si>
  <si>
    <t>0046-3663</t>
  </si>
  <si>
    <t>Michigan Historical Review</t>
  </si>
  <si>
    <t>Historical Society of Michigan</t>
  </si>
  <si>
    <t>2327-9672</t>
  </si>
  <si>
    <t>0890-1686</t>
  </si>
  <si>
    <t>Montana</t>
  </si>
  <si>
    <t>Historical Society of Montana</t>
  </si>
  <si>
    <t>2328-4293</t>
  </si>
  <si>
    <t>0026-9891</t>
  </si>
  <si>
    <t>New 2025</t>
  </si>
  <si>
    <t>Southern California Quarterly</t>
  </si>
  <si>
    <t>Historical Society of Southern California</t>
  </si>
  <si>
    <t>2162-8637</t>
  </si>
  <si>
    <t>0038-3929</t>
  </si>
  <si>
    <t>Historical Performance</t>
  </si>
  <si>
    <t>Indiana University Press</t>
  </si>
  <si>
    <t>2574-4178</t>
  </si>
  <si>
    <t>2574-4151</t>
  </si>
  <si>
    <t>Indiana Magazine of History</t>
  </si>
  <si>
    <t>1942-9711</t>
  </si>
  <si>
    <t>0019-6673</t>
  </si>
  <si>
    <t>Jazz Education in Research and Practice</t>
  </si>
  <si>
    <t>2639-7676</t>
  </si>
  <si>
    <t>2639-7668</t>
  </si>
  <si>
    <t>Journal of Education in Muslim Societies</t>
  </si>
  <si>
    <t>2641-0052</t>
  </si>
  <si>
    <t>2641-0044</t>
  </si>
  <si>
    <t>Pakistan Journal of Historical Studies</t>
  </si>
  <si>
    <t>2470-8518</t>
  </si>
  <si>
    <t>2412-611X</t>
  </si>
  <si>
    <t>was inactive, and now restarted</t>
  </si>
  <si>
    <t>Philanthropy &amp; Education</t>
  </si>
  <si>
    <t>2470-7694</t>
  </si>
  <si>
    <t>2470-7686</t>
  </si>
  <si>
    <t>Demokratizatsiya: The Journal of Post-Soviet Democratization</t>
  </si>
  <si>
    <t>Institute for European, Russian, and Eurasian Studies, The George Washington University</t>
  </si>
  <si>
    <t>1940-4603</t>
  </si>
  <si>
    <t>1074-6846</t>
  </si>
  <si>
    <t>International Union Rights</t>
  </si>
  <si>
    <t>International Centre for Trade Union Rights</t>
  </si>
  <si>
    <t>2308-5142</t>
  </si>
  <si>
    <t>1018-5909</t>
  </si>
  <si>
    <t>Journal of Negro Education</t>
  </si>
  <si>
    <t>2167-6437</t>
  </si>
  <si>
    <t>0022-2984</t>
  </si>
  <si>
    <t>The Maghreb Review</t>
  </si>
  <si>
    <t>Maghreb Publications</t>
  </si>
  <si>
    <t>0309-457X</t>
  </si>
  <si>
    <t>Max Weber Studies</t>
  </si>
  <si>
    <t>2056-4074</t>
  </si>
  <si>
    <t>1470-8078</t>
  </si>
  <si>
    <t>Studies: An Irish Quarterly Review</t>
  </si>
  <si>
    <t>Messenger Publications</t>
  </si>
  <si>
    <t>2565-6570</t>
  </si>
  <si>
    <t>0039-3495</t>
  </si>
  <si>
    <t>Rhetoric, Politics &amp; Culture</t>
  </si>
  <si>
    <t>Michigan State University Press</t>
  </si>
  <si>
    <t>2693-7549</t>
  </si>
  <si>
    <t>2693-7522</t>
  </si>
  <si>
    <t>Austrian Studies</t>
  </si>
  <si>
    <t>Modern Humanities Research Association</t>
  </si>
  <si>
    <t>2222-4262</t>
  </si>
  <si>
    <t>1350-7532</t>
  </si>
  <si>
    <t>Modern Language Review</t>
  </si>
  <si>
    <t>2222-4319</t>
  </si>
  <si>
    <t>0026-7937</t>
  </si>
  <si>
    <t>Portuguese Studies</t>
  </si>
  <si>
    <t>2222-4270</t>
  </si>
  <si>
    <t>0267-5315</t>
  </si>
  <si>
    <t>Slavonic and East European Review</t>
  </si>
  <si>
    <t>2222-04327</t>
  </si>
  <si>
    <t>0037-6795</t>
  </si>
  <si>
    <t xml:space="preserve">The Yearbook of English Studies </t>
  </si>
  <si>
    <t>2222-4289</t>
  </si>
  <si>
    <t>0306-2473</t>
  </si>
  <si>
    <t>Journal of Singing</t>
  </si>
  <si>
    <t>National Association of Teaching of Singing</t>
  </si>
  <si>
    <t>2769-4046</t>
  </si>
  <si>
    <t>1086-7732</t>
  </si>
  <si>
    <t>Oregon Historical Quarterly</t>
  </si>
  <si>
    <t>Oregon Historical Society</t>
  </si>
  <si>
    <t>2329-3780</t>
  </si>
  <si>
    <t>0030-4727</t>
  </si>
  <si>
    <t>Perspectives of New Music</t>
  </si>
  <si>
    <t>2325-7180</t>
  </si>
  <si>
    <t>0031-6016</t>
  </si>
  <si>
    <t>Biology and Environment: Proceedings of the Royal Irish Academy</t>
  </si>
  <si>
    <t>Royal Irish Academy</t>
  </si>
  <si>
    <t>2009-003X</t>
  </si>
  <si>
    <t>0791-7945</t>
  </si>
  <si>
    <t>Ériu</t>
  </si>
  <si>
    <t>2009-0056</t>
  </si>
  <si>
    <t>0332-0758</t>
  </si>
  <si>
    <t>Irish Journal of Earth Sciences</t>
  </si>
  <si>
    <t>2009-0064</t>
  </si>
  <si>
    <t>0790-1763</t>
  </si>
  <si>
    <t>Irish Studies in International Affairs</t>
  </si>
  <si>
    <t>2009-0072</t>
  </si>
  <si>
    <t>0332-1460</t>
  </si>
  <si>
    <t>Mathematical Proceedings of the Royal Irish Academy</t>
  </si>
  <si>
    <t>2009-0021</t>
  </si>
  <si>
    <t>1393-7197</t>
  </si>
  <si>
    <t xml:space="preserve">Proceedings of the Royal Irish Academy: Archaeology, Culture, History, Literature </t>
  </si>
  <si>
    <t>2009-0048</t>
  </si>
  <si>
    <t>0035-8991</t>
  </si>
  <si>
    <t>College Student Affairs Journal</t>
  </si>
  <si>
    <t>Southern Association for College Student Affairs</t>
  </si>
  <si>
    <t>2381-2338</t>
  </si>
  <si>
    <t>0888-210X</t>
  </si>
  <si>
    <t>Decisions of the Roman Rota</t>
  </si>
  <si>
    <t>The Catholic University of America Press</t>
  </si>
  <si>
    <t>2835-9143</t>
  </si>
  <si>
    <t>2835-9127</t>
  </si>
  <si>
    <t>International Journal of Evangelization and Catechetics</t>
  </si>
  <si>
    <t>2689-6214</t>
  </si>
  <si>
    <t>2689-6206</t>
  </si>
  <si>
    <t>International Journal of Sport and Religion</t>
  </si>
  <si>
    <t>2836-3213</t>
  </si>
  <si>
    <t>2151-0679</t>
  </si>
  <si>
    <t>Review for Religious: New Series</t>
  </si>
  <si>
    <t>2767-8547</t>
  </si>
  <si>
    <t>0034-639X</t>
  </si>
  <si>
    <t>Saint Anselm Journal</t>
  </si>
  <si>
    <t>1545-3367</t>
  </si>
  <si>
    <t>2689-6230</t>
  </si>
  <si>
    <t>St. Nersess Theological Review</t>
  </si>
  <si>
    <t>2835-0359</t>
  </si>
  <si>
    <t>1086-2080</t>
  </si>
  <si>
    <t>Adoption &amp; Culture</t>
  </si>
  <si>
    <t>The Ohio State University Press</t>
  </si>
  <si>
    <t>2574-2523</t>
  </si>
  <si>
    <t>1944-4990</t>
  </si>
  <si>
    <t>North American journal of Celtic studies</t>
  </si>
  <si>
    <t>2472-7490</t>
  </si>
  <si>
    <t>2472-7482</t>
  </si>
  <si>
    <t>Arris</t>
  </si>
  <si>
    <t>The University of North Carolina Press</t>
  </si>
  <si>
    <t>2769-2434</t>
  </si>
  <si>
    <t>1048-5945</t>
  </si>
  <si>
    <t>CrossCurrents</t>
  </si>
  <si>
    <t>1939-3881</t>
  </si>
  <si>
    <t>0011-1953</t>
  </si>
  <si>
    <t>Arion: A Journal of the Humanities and the Classics</t>
  </si>
  <si>
    <t>Trustees of Boston University through its publication</t>
  </si>
  <si>
    <t>2327-6436</t>
  </si>
  <si>
    <t>0095-5809</t>
  </si>
  <si>
    <t>New Zealand Journal of History</t>
  </si>
  <si>
    <t>University of Auckland</t>
  </si>
  <si>
    <t>2463-5057</t>
  </si>
  <si>
    <t>0028-8322</t>
  </si>
  <si>
    <t>CHINOPERL: Journal of Chinese Oral and Performing Literature</t>
  </si>
  <si>
    <t>University of Hawai'i Press</t>
  </si>
  <si>
    <t>0193-7774</t>
  </si>
  <si>
    <t>2051-6150</t>
  </si>
  <si>
    <t>Filipino American National Historical Society Journal</t>
  </si>
  <si>
    <t>New 2024</t>
  </si>
  <si>
    <t>Journal of Daoist Studies</t>
  </si>
  <si>
    <t>1941-5524</t>
  </si>
  <si>
    <t>Environment, Space, Place</t>
  </si>
  <si>
    <t>University of Minnesota Press</t>
  </si>
  <si>
    <t>2068-9616</t>
  </si>
  <si>
    <t>2066-5377</t>
  </si>
  <si>
    <t>International Journal of Surrealism</t>
  </si>
  <si>
    <t>2837-4649</t>
  </si>
  <si>
    <t>2837-4657</t>
  </si>
  <si>
    <t>Journal of American Indian Education</t>
  </si>
  <si>
    <t>2379-3651</t>
  </si>
  <si>
    <t>0021-8731</t>
  </si>
  <si>
    <t>Norwegian-American Studies</t>
  </si>
  <si>
    <t>2643-8437</t>
  </si>
  <si>
    <t>0078-1983</t>
  </si>
  <si>
    <t>Preservation Education &amp; Research</t>
  </si>
  <si>
    <t>2644-2191</t>
  </si>
  <si>
    <t>1946-5904</t>
  </si>
  <si>
    <t>Swedish American Studies</t>
  </si>
  <si>
    <t>2997-4046</t>
  </si>
  <si>
    <t>2997-4038</t>
  </si>
  <si>
    <t>Verge: Studies in Global Asias</t>
  </si>
  <si>
    <t>2373-5066</t>
  </si>
  <si>
    <t>2373-5058</t>
  </si>
  <si>
    <t>Americas: A Hemispheric Music Journal</t>
  </si>
  <si>
    <t>University of Nebraska Press</t>
  </si>
  <si>
    <t>2768-1858</t>
  </si>
  <si>
    <t>2690-2214</t>
  </si>
  <si>
    <t>Home Front Studies</t>
  </si>
  <si>
    <t>2768-5586</t>
  </si>
  <si>
    <t>2768-5578</t>
  </si>
  <si>
    <t>Middle West Review</t>
  </si>
  <si>
    <t>2372-5672</t>
  </si>
  <si>
    <t>2372-5664</t>
  </si>
  <si>
    <t>North Dakota Quarterly</t>
  </si>
  <si>
    <t>2836-175X</t>
  </si>
  <si>
    <t>0029-277X</t>
  </si>
  <si>
    <t>Religion &amp; Literature</t>
  </si>
  <si>
    <t>University of Notre Dame</t>
  </si>
  <si>
    <t>2328-6911</t>
  </si>
  <si>
    <t>0888-3769</t>
  </si>
  <si>
    <t>World Literature Today</t>
  </si>
  <si>
    <t>University of Oklahoma</t>
  </si>
  <si>
    <t>1945-8134</t>
  </si>
  <si>
    <t>0196-3570</t>
  </si>
  <si>
    <t>University of Pennsylvania Press</t>
  </si>
  <si>
    <t>Global Black Thought</t>
  </si>
  <si>
    <t>History of Social Science</t>
  </si>
  <si>
    <t>Freedom Schools: A Journal of Democracy and Community</t>
  </si>
  <si>
    <t>University of Texas Press</t>
  </si>
  <si>
    <t>2995-1321</t>
  </si>
  <si>
    <t>2995-1313</t>
  </si>
  <si>
    <t>Korean Journal of Communication</t>
  </si>
  <si>
    <t>2995-116x</t>
  </si>
  <si>
    <t>2995-1151</t>
  </si>
  <si>
    <t>Journal of Advancement Analytics</t>
  </si>
  <si>
    <t>2693-4450</t>
  </si>
  <si>
    <t>2693-4442</t>
  </si>
  <si>
    <t>The Textile Museum Journal</t>
  </si>
  <si>
    <t>2475-8825</t>
  </si>
  <si>
    <t>0083-7407</t>
  </si>
  <si>
    <t>Fairy Tale Review</t>
  </si>
  <si>
    <t>Wayne State University Press</t>
  </si>
  <si>
    <t>2327-6819</t>
  </si>
  <si>
    <t>1556-6153</t>
  </si>
  <si>
    <t>Jewish Folklore and Ethnology</t>
  </si>
  <si>
    <t>Storytelling, Self, Society</t>
  </si>
  <si>
    <t>1932-0280</t>
  </si>
  <si>
    <t>1550-5340</t>
  </si>
  <si>
    <t>status</t>
  </si>
  <si>
    <t>2835-0200</t>
  </si>
  <si>
    <t>2835-0197</t>
  </si>
  <si>
    <t>3065-1913</t>
  </si>
  <si>
    <t>3065-1905</t>
  </si>
  <si>
    <t>Markers: Annual Journal of the Association for Gravestone Studies</t>
  </si>
  <si>
    <t>0277-8726</t>
  </si>
  <si>
    <t>3065-6664</t>
  </si>
  <si>
    <t>The McNeese Review</t>
  </si>
  <si>
    <t>TRP: The University Press of SHSU</t>
  </si>
  <si>
    <t>0885-467X</t>
  </si>
  <si>
    <t>2997-3015</t>
  </si>
  <si>
    <t>Inst. Elec-only price for 2026</t>
  </si>
  <si>
    <t>Children, Youth, and Environments</t>
  </si>
  <si>
    <t>The Children, Youth &amp; Environments Network</t>
  </si>
  <si>
    <t>1546-2250</t>
  </si>
  <si>
    <t>2026 PLUS+ List Price</t>
  </si>
  <si>
    <t>Joining Premium 2027</t>
  </si>
  <si>
    <t>Missouri Historical Review</t>
  </si>
  <si>
    <t>The State Historical Society of Missouri</t>
  </si>
  <si>
    <t>Hebrew Higher Education</t>
  </si>
  <si>
    <t>National Association of Professors of Hebrew</t>
  </si>
  <si>
    <t>The Colosseum</t>
  </si>
  <si>
    <t>Catholic University of America Press</t>
  </si>
  <si>
    <t>The New Ressourcement</t>
  </si>
  <si>
    <t>Word on Fire Academic</t>
  </si>
  <si>
    <t>Sidney Journal</t>
  </si>
  <si>
    <t>International Sidney Society</t>
  </si>
  <si>
    <t>Appalachian Journal</t>
  </si>
  <si>
    <t>Washington History</t>
  </si>
  <si>
    <t>Journal of the Society of Armenian Studies</t>
  </si>
  <si>
    <t>Inst. Elec-only price for 2027</t>
  </si>
  <si>
    <t>North Carolina Literature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</si>
</sst>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14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444444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153A6D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5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 wrapText="1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  <xf numFmtId="0" fontId="5" fillId="0" borderId="0" xfId="0" applyFont="1"/>
    <xf numFmtId="164" fontId="2" fillId="0" borderId="0" xfId="0" applyNumberFormat="1" applyFont="1"/>
    <xf numFmtId="0" fontId="5" fillId="0" borderId="0" xfId="0" applyFont="1" applyAlignment="1">
      <alignment horizontal="left"/>
    </xf>
    <xf numFmtId="164" fontId="5" fillId="0" borderId="0" xfId="0" applyNumberFormat="1" applyFont="1"/>
    <xf numFmtId="0" fontId="6" fillId="0" borderId="0" xfId="0" applyFont="1"/>
    <xf numFmtId="164" fontId="4" fillId="0" borderId="0" xfId="0" applyNumberFormat="1" applyFont="1"/>
    <xf numFmtId="0" fontId="3" fillId="0" borderId="0" xfId="0" applyFont="1"/>
    <xf numFmtId="164" fontId="1" fillId="3" borderId="0" xfId="0" applyNumberFormat="1" applyFont="1" applyFill="1" applyAlignment="1">
      <alignment horizontal="left" wrapText="1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0" fontId="9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7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1" fillId="3" borderId="0" xfId="0" applyNumberFormat="1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8" fillId="0" borderId="0" xfId="0" applyFont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/>
    </xf>
    <xf numFmtId="0" fontId="7" fillId="3" borderId="0" xfId="0" applyFont="1" applyFill="1" applyAlignment="1">
      <alignment wrapText="1"/>
    </xf>
    <xf numFmtId="0" fontId="5" fillId="0" borderId="0" xfId="0" applyFont="1" applyAlignment="1">
      <alignment horizontal="center"/>
    </xf>
    <xf numFmtId="0" fontId="0" fillId="0" borderId="0" xfId="0" applyAlignment="1">
      <alignment wrapText="1"/>
    </xf>
    <xf numFmtId="165" fontId="0" fillId="0" borderId="0" xfId="0" applyNumberFormat="1"/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0" fontId="0" fillId="5" borderId="0" xfId="0" applyFill="1" applyAlignment="1">
      <alignment horizontal="left" wrapText="1"/>
    </xf>
    <xf numFmtId="164" fontId="6" fillId="0" borderId="0" xfId="0" applyNumberFormat="1" applyFont="1"/>
    <xf numFmtId="0" fontId="6" fillId="6" borderId="1" xfId="0" applyFont="1" applyFill="1" applyBorder="1"/>
    <xf numFmtId="0" fontId="6" fillId="6" borderId="2" xfId="0" applyFont="1" applyFill="1" applyBorder="1"/>
    <xf numFmtId="164" fontId="6" fillId="6" borderId="2" xfId="0" applyNumberFormat="1" applyFont="1" applyFill="1" applyBorder="1"/>
    <xf numFmtId="164" fontId="6" fillId="6" borderId="3" xfId="0" applyNumberFormat="1" applyFont="1" applyFill="1" applyBorder="1"/>
    <xf numFmtId="0" fontId="2" fillId="4" borderId="0" xfId="0" applyFont="1" applyFill="1" applyAlignment="1">
      <alignment horizontal="center"/>
    </xf>
    <xf numFmtId="164" fontId="4" fillId="4" borderId="0" xfId="0" applyNumberFormat="1" applyFont="1" applyFill="1" applyAlignment="1">
      <alignment horizontal="right" wrapText="1"/>
    </xf>
    <xf numFmtId="9" fontId="2" fillId="0" borderId="0" xfId="1" applyFont="1"/>
    <xf numFmtId="0" fontId="2" fillId="4" borderId="0" xfId="0" applyFont="1" applyFill="1"/>
    <xf numFmtId="0" fontId="5" fillId="4" borderId="0" xfId="0" applyFont="1" applyFill="1" applyAlignment="1">
      <alignment horizontal="center"/>
    </xf>
    <xf numFmtId="0" fontId="2" fillId="4" borderId="0" xfId="0" applyFont="1" applyFill="1" applyAlignment="1">
      <alignment horizontal="left"/>
    </xf>
    <xf numFmtId="164" fontId="2" fillId="4" borderId="0" xfId="0" applyNumberFormat="1" applyFont="1" applyFill="1"/>
    <xf numFmtId="0" fontId="13" fillId="0" borderId="0" xfId="0" applyFont="1"/>
    <xf numFmtId="164" fontId="3" fillId="6" borderId="0" xfId="0" applyNumberFormat="1" applyFont="1" applyFill="1" applyAlignment="1">
      <alignment horizontal="right" wrapText="1"/>
    </xf>
    <xf numFmtId="0" fontId="2" fillId="6" borderId="0" xfId="0" applyFont="1" applyFill="1" applyAlignment="1">
      <alignment horizontal="left"/>
    </xf>
    <xf numFmtId="0" fontId="2" fillId="6" borderId="0" xfId="0" applyFont="1" applyFill="1"/>
    <xf numFmtId="164" fontId="4" fillId="6" borderId="0" xfId="0" applyNumberFormat="1" applyFont="1" applyFill="1" applyAlignment="1">
      <alignment horizontal="right" wrapText="1"/>
    </xf>
    <xf numFmtId="0" fontId="0" fillId="6" borderId="0" xfId="0" applyFill="1"/>
    <xf numFmtId="0" fontId="2" fillId="6" borderId="0" xfId="0" applyFont="1" applyFill="1" applyAlignment="1">
      <alignment horizontal="center"/>
    </xf>
    <xf numFmtId="164" fontId="5" fillId="6" borderId="0" xfId="0" applyNumberFormat="1" applyFont="1" applyFill="1"/>
    <xf numFmtId="0" fontId="0" fillId="6" borderId="0" xfId="0" applyFill="1" applyAlignment="1">
      <alignment wrapText="1"/>
    </xf>
  </cellXfs>
  <cellStyles count="2">
    <cellStyle name="Normal" xfId="0" builtinId="0"/>
    <cellStyle name="Percent" xfId="1" builtinId="5"/>
  </cellStyles>
  <dxfs count="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5F5F5"/>
      <color rgb="FFDFC9EF"/>
      <color rgb="FFFF6D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17749-9DC8-49A1-9035-EEA022E786FF}">
  <dimension ref="A1:P163"/>
  <sheetViews>
    <sheetView tabSelected="1" zoomScaleNormal="100" workbookViewId="0">
      <pane xSplit="1" ySplit="1" topLeftCell="B68" activePane="bottomRight" state="frozen"/>
      <selection pane="topRight" activeCell="B1" sqref="B1"/>
      <selection pane="bottomLeft" activeCell="A2" sqref="A2"/>
      <selection pane="bottomRight" activeCell="D95" sqref="D95"/>
    </sheetView>
  </sheetViews>
  <sheetFormatPr baseColWidth="10" defaultColWidth="20.5" defaultRowHeight="14" x14ac:dyDescent="0.2"/>
  <cols>
    <col min="1" max="1" width="41.1640625" style="3" customWidth="1"/>
    <col min="2" max="2" width="36.33203125" style="3" customWidth="1"/>
    <col min="3" max="3" width="7.83203125" style="20" customWidth="1"/>
    <col min="4" max="4" width="11.83203125" style="5" customWidth="1"/>
    <col min="5" max="5" width="9.1640625" style="3" customWidth="1"/>
    <col min="6" max="6" width="8.6640625" style="3" customWidth="1"/>
    <col min="7" max="7" width="10.5" style="3" customWidth="1"/>
    <col min="8" max="8" width="12.5" style="3" customWidth="1"/>
    <col min="9" max="9" width="12.5" style="12" customWidth="1"/>
    <col min="10" max="10" width="14.33203125" style="12" customWidth="1"/>
    <col min="11" max="11" width="16.33203125" style="12" customWidth="1"/>
    <col min="12" max="12" width="22" style="12" customWidth="1"/>
    <col min="13" max="13" width="20" style="12" customWidth="1"/>
    <col min="14" max="14" width="21.5" style="12" customWidth="1"/>
    <col min="15" max="15" width="34" style="20" customWidth="1"/>
    <col min="16" max="16384" width="20.5" style="3"/>
  </cols>
  <sheetData>
    <row r="1" spans="1:15" ht="44.25" customHeight="1" x14ac:dyDescent="0.2">
      <c r="A1" s="1" t="s">
        <v>0</v>
      </c>
      <c r="B1" s="1" t="s">
        <v>1</v>
      </c>
      <c r="C1" s="25" t="s">
        <v>2</v>
      </c>
      <c r="D1" s="2" t="s">
        <v>3</v>
      </c>
      <c r="E1" s="1" t="s">
        <v>4</v>
      </c>
      <c r="F1" s="1" t="s">
        <v>5</v>
      </c>
      <c r="G1" s="15" t="s">
        <v>289</v>
      </c>
      <c r="H1" s="15" t="s">
        <v>308</v>
      </c>
      <c r="I1" s="23" t="s">
        <v>8</v>
      </c>
      <c r="J1" s="36" t="s">
        <v>9</v>
      </c>
      <c r="K1" s="36" t="s">
        <v>10</v>
      </c>
      <c r="L1" s="36" t="s">
        <v>11</v>
      </c>
      <c r="M1" s="36" t="s">
        <v>12</v>
      </c>
      <c r="N1" s="36" t="s">
        <v>13</v>
      </c>
      <c r="O1" s="18" t="s">
        <v>14</v>
      </c>
    </row>
    <row r="2" spans="1:15" s="4" customFormat="1" ht="15" x14ac:dyDescent="0.2">
      <c r="A2" s="4" t="s">
        <v>15</v>
      </c>
      <c r="B2" s="4" t="s">
        <v>16</v>
      </c>
      <c r="C2" s="19">
        <v>288</v>
      </c>
      <c r="D2" s="16" t="s">
        <v>17</v>
      </c>
      <c r="E2" s="4" t="s">
        <v>18</v>
      </c>
      <c r="F2" s="4" t="s">
        <v>19</v>
      </c>
      <c r="G2" s="17">
        <v>230</v>
      </c>
      <c r="H2" s="17">
        <v>240</v>
      </c>
      <c r="I2" s="17">
        <f>(H2-G2)</f>
        <v>10</v>
      </c>
      <c r="J2" s="17">
        <f>H2*0.95</f>
        <v>228</v>
      </c>
      <c r="K2" s="17">
        <f>J2*0.9</f>
        <v>205.20000000000002</v>
      </c>
      <c r="L2" s="17">
        <f>K2*0.935</f>
        <v>191.86200000000002</v>
      </c>
      <c r="M2" s="17">
        <f>K2*0.955</f>
        <v>195.96600000000001</v>
      </c>
      <c r="N2" s="17">
        <f>J2*0.965</f>
        <v>220.01999999999998</v>
      </c>
      <c r="O2" s="19"/>
    </row>
    <row r="3" spans="1:15" x14ac:dyDescent="0.2">
      <c r="A3" s="3" t="s">
        <v>20</v>
      </c>
      <c r="B3" s="3" t="s">
        <v>21</v>
      </c>
      <c r="C3" s="30">
        <v>750</v>
      </c>
      <c r="D3" s="5" t="s">
        <v>22</v>
      </c>
      <c r="E3" s="3" t="s">
        <v>23</v>
      </c>
      <c r="F3" s="3" t="s">
        <v>24</v>
      </c>
      <c r="G3" s="13">
        <v>189</v>
      </c>
      <c r="H3" s="13">
        <v>189</v>
      </c>
      <c r="I3" s="17">
        <f t="shared" ref="I3:I62" si="0">(H3-G3)</f>
        <v>0</v>
      </c>
      <c r="J3" s="17">
        <f t="shared" ref="J3:J61" si="1">H3*0.95</f>
        <v>179.54999999999998</v>
      </c>
      <c r="K3" s="17">
        <f t="shared" ref="K3:K61" si="2">J3*0.9</f>
        <v>161.595</v>
      </c>
      <c r="L3" s="17">
        <f t="shared" ref="L3:L61" si="3">K3*0.935</f>
        <v>151.09132500000001</v>
      </c>
      <c r="M3" s="17">
        <f t="shared" ref="M3:M61" si="4">K3*0.955</f>
        <v>154.32322499999998</v>
      </c>
      <c r="N3" s="17">
        <f t="shared" ref="N3:N61" si="5">J3*0.965</f>
        <v>173.26574999999997</v>
      </c>
    </row>
    <row r="4" spans="1:15" x14ac:dyDescent="0.2">
      <c r="A4" s="4" t="s">
        <v>25</v>
      </c>
      <c r="B4" s="4" t="s">
        <v>21</v>
      </c>
      <c r="C4" s="19">
        <v>749</v>
      </c>
      <c r="D4" s="6" t="s">
        <v>22</v>
      </c>
      <c r="E4" s="4" t="s">
        <v>26</v>
      </c>
      <c r="F4" s="4" t="s">
        <v>27</v>
      </c>
      <c r="G4" s="13">
        <v>189</v>
      </c>
      <c r="H4" s="13">
        <v>189</v>
      </c>
      <c r="I4" s="17">
        <f t="shared" si="0"/>
        <v>0</v>
      </c>
      <c r="J4" s="17">
        <f t="shared" si="1"/>
        <v>179.54999999999998</v>
      </c>
      <c r="K4" s="17">
        <f t="shared" si="2"/>
        <v>161.595</v>
      </c>
      <c r="L4" s="17">
        <f t="shared" si="3"/>
        <v>151.09132500000001</v>
      </c>
      <c r="M4" s="17">
        <f t="shared" si="4"/>
        <v>154.32322499999998</v>
      </c>
      <c r="N4" s="17">
        <f t="shared" si="5"/>
        <v>173.26574999999997</v>
      </c>
    </row>
    <row r="5" spans="1:15" x14ac:dyDescent="0.2">
      <c r="A5" s="3" t="s">
        <v>28</v>
      </c>
      <c r="B5" s="3" t="s">
        <v>29</v>
      </c>
      <c r="C5" s="30">
        <v>837</v>
      </c>
      <c r="D5" s="5" t="s">
        <v>30</v>
      </c>
      <c r="E5" s="3" t="s">
        <v>31</v>
      </c>
      <c r="F5" s="3" t="s">
        <v>32</v>
      </c>
      <c r="G5" s="7">
        <v>210</v>
      </c>
      <c r="H5" s="7">
        <v>204</v>
      </c>
      <c r="I5" s="17">
        <f t="shared" si="0"/>
        <v>-6</v>
      </c>
      <c r="J5" s="17">
        <f t="shared" si="1"/>
        <v>193.79999999999998</v>
      </c>
      <c r="K5" s="17">
        <f t="shared" si="2"/>
        <v>174.42</v>
      </c>
      <c r="L5" s="17">
        <f t="shared" si="3"/>
        <v>163.08269999999999</v>
      </c>
      <c r="M5" s="17">
        <f t="shared" si="4"/>
        <v>166.57109999999997</v>
      </c>
      <c r="N5" s="17">
        <f t="shared" si="5"/>
        <v>187.01699999999997</v>
      </c>
    </row>
    <row r="6" spans="1:15" x14ac:dyDescent="0.2">
      <c r="A6" s="3" t="s">
        <v>33</v>
      </c>
      <c r="B6" s="4" t="s">
        <v>34</v>
      </c>
      <c r="C6" s="30">
        <v>815</v>
      </c>
      <c r="D6" s="5" t="s">
        <v>30</v>
      </c>
      <c r="E6" s="3" t="s">
        <v>35</v>
      </c>
      <c r="F6" s="3" t="s">
        <v>36</v>
      </c>
      <c r="G6" s="7">
        <v>130</v>
      </c>
      <c r="H6" s="7">
        <v>130</v>
      </c>
      <c r="I6" s="17">
        <f t="shared" si="0"/>
        <v>0</v>
      </c>
      <c r="J6" s="17">
        <f t="shared" si="1"/>
        <v>123.5</v>
      </c>
      <c r="K6" s="17">
        <f t="shared" si="2"/>
        <v>111.15</v>
      </c>
      <c r="L6" s="17">
        <f t="shared" si="3"/>
        <v>103.92525000000001</v>
      </c>
      <c r="M6" s="17">
        <f t="shared" si="4"/>
        <v>106.14825</v>
      </c>
      <c r="N6" s="17">
        <f t="shared" si="5"/>
        <v>119.17749999999999</v>
      </c>
    </row>
    <row r="7" spans="1:15" x14ac:dyDescent="0.2">
      <c r="A7" s="3" t="s">
        <v>37</v>
      </c>
      <c r="B7" s="3" t="s">
        <v>38</v>
      </c>
      <c r="C7" s="30">
        <v>791</v>
      </c>
      <c r="D7" s="5" t="s">
        <v>17</v>
      </c>
      <c r="E7" s="3" t="s">
        <v>39</v>
      </c>
      <c r="F7" s="3" t="s">
        <v>40</v>
      </c>
      <c r="G7" s="7">
        <v>50</v>
      </c>
      <c r="H7" s="7">
        <v>50</v>
      </c>
      <c r="I7" s="17">
        <f t="shared" si="0"/>
        <v>0</v>
      </c>
      <c r="J7" s="17">
        <f t="shared" si="1"/>
        <v>47.5</v>
      </c>
      <c r="K7" s="17">
        <f t="shared" si="2"/>
        <v>42.75</v>
      </c>
      <c r="L7" s="17">
        <f t="shared" si="3"/>
        <v>39.971250000000005</v>
      </c>
      <c r="M7" s="17">
        <f t="shared" si="4"/>
        <v>40.826250000000002</v>
      </c>
      <c r="N7" s="17">
        <f t="shared" si="5"/>
        <v>45.837499999999999</v>
      </c>
    </row>
    <row r="8" spans="1:15" x14ac:dyDescent="0.2">
      <c r="A8" s="3" t="s">
        <v>41</v>
      </c>
      <c r="B8" s="3" t="s">
        <v>42</v>
      </c>
      <c r="C8" s="30">
        <v>779</v>
      </c>
      <c r="D8" s="5" t="s">
        <v>17</v>
      </c>
      <c r="E8" s="3" t="s">
        <v>43</v>
      </c>
      <c r="F8" s="3" t="s">
        <v>44</v>
      </c>
      <c r="G8" s="7">
        <v>80</v>
      </c>
      <c r="H8" s="7">
        <v>80</v>
      </c>
      <c r="I8" s="17">
        <f t="shared" si="0"/>
        <v>0</v>
      </c>
      <c r="J8" s="17">
        <f t="shared" si="1"/>
        <v>76</v>
      </c>
      <c r="K8" s="17">
        <f t="shared" si="2"/>
        <v>68.400000000000006</v>
      </c>
      <c r="L8" s="17">
        <f t="shared" si="3"/>
        <v>63.954000000000008</v>
      </c>
      <c r="M8" s="17">
        <f t="shared" si="4"/>
        <v>65.322000000000003</v>
      </c>
      <c r="N8" s="17">
        <f t="shared" si="5"/>
        <v>73.34</v>
      </c>
      <c r="O8" s="22"/>
    </row>
    <row r="9" spans="1:15" x14ac:dyDescent="0.2">
      <c r="A9" s="3" t="s">
        <v>45</v>
      </c>
      <c r="B9" s="3" t="s">
        <v>46</v>
      </c>
      <c r="C9" s="30">
        <v>848</v>
      </c>
      <c r="D9" s="5" t="s">
        <v>30</v>
      </c>
      <c r="E9" s="3" t="s">
        <v>47</v>
      </c>
      <c r="F9" s="3" t="s">
        <v>48</v>
      </c>
      <c r="G9" s="7">
        <v>230</v>
      </c>
      <c r="H9" s="7">
        <v>230</v>
      </c>
      <c r="I9" s="17">
        <f t="shared" si="0"/>
        <v>0</v>
      </c>
      <c r="J9" s="17">
        <f t="shared" si="1"/>
        <v>218.5</v>
      </c>
      <c r="K9" s="17">
        <f t="shared" si="2"/>
        <v>196.65</v>
      </c>
      <c r="L9" s="17">
        <f t="shared" si="3"/>
        <v>183.86775000000003</v>
      </c>
      <c r="M9" s="17">
        <f t="shared" si="4"/>
        <v>187.80074999999999</v>
      </c>
      <c r="N9" s="17">
        <f t="shared" si="5"/>
        <v>210.85249999999999</v>
      </c>
    </row>
    <row r="10" spans="1:15" x14ac:dyDescent="0.2">
      <c r="A10" s="3" t="s">
        <v>49</v>
      </c>
      <c r="B10" s="3" t="s">
        <v>50</v>
      </c>
      <c r="C10" s="30">
        <v>846</v>
      </c>
      <c r="D10" s="5" t="s">
        <v>30</v>
      </c>
      <c r="E10" s="3" t="s">
        <v>51</v>
      </c>
      <c r="F10" s="3" t="s">
        <v>52</v>
      </c>
      <c r="G10" s="7">
        <v>390</v>
      </c>
      <c r="H10" s="7">
        <v>390</v>
      </c>
      <c r="I10" s="17">
        <f t="shared" si="0"/>
        <v>0</v>
      </c>
      <c r="J10" s="17">
        <f t="shared" si="1"/>
        <v>370.5</v>
      </c>
      <c r="K10" s="17">
        <f t="shared" si="2"/>
        <v>333.45</v>
      </c>
      <c r="L10" s="17">
        <f t="shared" si="3"/>
        <v>311.77575000000002</v>
      </c>
      <c r="M10" s="17">
        <f t="shared" si="4"/>
        <v>318.44475</v>
      </c>
      <c r="N10" s="17">
        <f t="shared" si="5"/>
        <v>357.53249999999997</v>
      </c>
      <c r="O10" s="22"/>
    </row>
    <row r="11" spans="1:15" x14ac:dyDescent="0.2">
      <c r="A11" s="3" t="s">
        <v>53</v>
      </c>
      <c r="B11" s="3" t="s">
        <v>54</v>
      </c>
      <c r="C11" s="30">
        <v>775</v>
      </c>
      <c r="D11" s="5" t="s">
        <v>17</v>
      </c>
      <c r="E11" s="3" t="s">
        <v>55</v>
      </c>
      <c r="F11" s="3" t="s">
        <v>56</v>
      </c>
      <c r="G11" s="7">
        <v>79</v>
      </c>
      <c r="H11" s="7">
        <v>79</v>
      </c>
      <c r="I11" s="17">
        <f t="shared" si="0"/>
        <v>0</v>
      </c>
      <c r="J11" s="17">
        <f t="shared" si="1"/>
        <v>75.05</v>
      </c>
      <c r="K11" s="17">
        <f t="shared" si="2"/>
        <v>67.545000000000002</v>
      </c>
      <c r="L11" s="17">
        <f t="shared" si="3"/>
        <v>63.154575000000008</v>
      </c>
      <c r="M11" s="17">
        <f t="shared" si="4"/>
        <v>64.505475000000004</v>
      </c>
      <c r="N11" s="17">
        <f t="shared" si="5"/>
        <v>72.423249999999996</v>
      </c>
    </row>
    <row r="12" spans="1:15" x14ac:dyDescent="0.2">
      <c r="A12" s="3" t="s">
        <v>57</v>
      </c>
      <c r="B12" s="3" t="s">
        <v>58</v>
      </c>
      <c r="C12" s="30">
        <v>872</v>
      </c>
      <c r="D12" s="5" t="s">
        <v>22</v>
      </c>
      <c r="E12" s="3" t="s">
        <v>59</v>
      </c>
      <c r="F12" s="3" t="s">
        <v>60</v>
      </c>
      <c r="G12" s="7">
        <v>95</v>
      </c>
      <c r="H12" s="7">
        <v>95</v>
      </c>
      <c r="I12" s="17">
        <f t="shared" si="0"/>
        <v>0</v>
      </c>
      <c r="J12" s="17">
        <f t="shared" si="1"/>
        <v>90.25</v>
      </c>
      <c r="K12" s="17">
        <f t="shared" si="2"/>
        <v>81.225000000000009</v>
      </c>
      <c r="L12" s="17">
        <f t="shared" si="3"/>
        <v>75.945375000000013</v>
      </c>
      <c r="M12" s="17">
        <f t="shared" si="4"/>
        <v>77.56987500000001</v>
      </c>
      <c r="N12" s="17">
        <f t="shared" si="5"/>
        <v>87.091250000000002</v>
      </c>
      <c r="O12" s="20" t="s">
        <v>61</v>
      </c>
    </row>
    <row r="13" spans="1:15" x14ac:dyDescent="0.2">
      <c r="A13" s="3" t="s">
        <v>62</v>
      </c>
      <c r="B13" s="3" t="s">
        <v>63</v>
      </c>
      <c r="C13" s="30">
        <v>849</v>
      </c>
      <c r="D13" s="5" t="s">
        <v>22</v>
      </c>
      <c r="E13" s="3" t="s">
        <v>64</v>
      </c>
      <c r="F13" s="3" t="s">
        <v>65</v>
      </c>
      <c r="G13" s="9">
        <v>255</v>
      </c>
      <c r="H13" s="9">
        <v>255</v>
      </c>
      <c r="I13" s="17">
        <f t="shared" si="0"/>
        <v>0</v>
      </c>
      <c r="J13" s="17">
        <f t="shared" si="1"/>
        <v>242.25</v>
      </c>
      <c r="K13" s="17">
        <f t="shared" si="2"/>
        <v>218.02500000000001</v>
      </c>
      <c r="L13" s="17">
        <f t="shared" si="3"/>
        <v>203.85337500000003</v>
      </c>
      <c r="M13" s="17">
        <f t="shared" si="4"/>
        <v>208.213875</v>
      </c>
      <c r="N13" s="17">
        <f t="shared" si="5"/>
        <v>233.77124999999998</v>
      </c>
    </row>
    <row r="14" spans="1:15" x14ac:dyDescent="0.2">
      <c r="A14" s="3" t="s">
        <v>66</v>
      </c>
      <c r="B14" s="3" t="s">
        <v>67</v>
      </c>
      <c r="C14" s="30">
        <v>829</v>
      </c>
      <c r="D14" s="5" t="s">
        <v>30</v>
      </c>
      <c r="E14" s="3" t="s">
        <v>68</v>
      </c>
      <c r="F14" s="3" t="s">
        <v>69</v>
      </c>
      <c r="G14" s="7">
        <v>100</v>
      </c>
      <c r="H14" s="7">
        <v>104</v>
      </c>
      <c r="I14" s="17">
        <f t="shared" si="0"/>
        <v>4</v>
      </c>
      <c r="J14" s="17">
        <f t="shared" si="1"/>
        <v>98.8</v>
      </c>
      <c r="K14" s="17">
        <f t="shared" si="2"/>
        <v>88.92</v>
      </c>
      <c r="L14" s="17">
        <f t="shared" si="3"/>
        <v>83.140200000000007</v>
      </c>
      <c r="M14" s="17">
        <f t="shared" si="4"/>
        <v>84.918599999999998</v>
      </c>
      <c r="N14" s="17">
        <f t="shared" si="5"/>
        <v>95.341999999999999</v>
      </c>
    </row>
    <row r="15" spans="1:15" x14ac:dyDescent="0.2">
      <c r="A15" s="3" t="s">
        <v>70</v>
      </c>
      <c r="B15" s="3" t="s">
        <v>67</v>
      </c>
      <c r="C15" s="30">
        <v>826</v>
      </c>
      <c r="D15" s="5" t="s">
        <v>30</v>
      </c>
      <c r="E15" s="3" t="s">
        <v>71</v>
      </c>
      <c r="F15" s="3" t="s">
        <v>72</v>
      </c>
      <c r="G15" s="7">
        <v>50</v>
      </c>
      <c r="H15" s="7">
        <v>52</v>
      </c>
      <c r="I15" s="17">
        <f t="shared" si="0"/>
        <v>2</v>
      </c>
      <c r="J15" s="17">
        <f t="shared" si="1"/>
        <v>49.4</v>
      </c>
      <c r="K15" s="17">
        <f t="shared" si="2"/>
        <v>44.46</v>
      </c>
      <c r="L15" s="17">
        <f t="shared" si="3"/>
        <v>41.570100000000004</v>
      </c>
      <c r="M15" s="17">
        <f t="shared" si="4"/>
        <v>42.459299999999999</v>
      </c>
      <c r="N15" s="17">
        <f t="shared" si="5"/>
        <v>47.670999999999999</v>
      </c>
    </row>
    <row r="16" spans="1:15" x14ac:dyDescent="0.2">
      <c r="A16" s="3" t="s">
        <v>73</v>
      </c>
      <c r="B16" s="3" t="s">
        <v>67</v>
      </c>
      <c r="C16" s="30">
        <v>831</v>
      </c>
      <c r="D16" s="5" t="s">
        <v>30</v>
      </c>
      <c r="E16" s="3" t="s">
        <v>74</v>
      </c>
      <c r="F16" s="3" t="s">
        <v>75</v>
      </c>
      <c r="G16" s="7">
        <v>70</v>
      </c>
      <c r="H16" s="7">
        <v>72.8</v>
      </c>
      <c r="I16" s="17">
        <f t="shared" si="0"/>
        <v>2.7999999999999972</v>
      </c>
      <c r="J16" s="17">
        <f t="shared" si="1"/>
        <v>69.16</v>
      </c>
      <c r="K16" s="17">
        <f t="shared" si="2"/>
        <v>62.244</v>
      </c>
      <c r="L16" s="17">
        <f t="shared" si="3"/>
        <v>58.198140000000002</v>
      </c>
      <c r="M16" s="17">
        <f t="shared" si="4"/>
        <v>59.443019999999997</v>
      </c>
      <c r="N16" s="17">
        <f t="shared" si="5"/>
        <v>66.739399999999989</v>
      </c>
    </row>
    <row r="17" spans="1:16" x14ac:dyDescent="0.2">
      <c r="A17" s="3" t="s">
        <v>76</v>
      </c>
      <c r="B17" s="3" t="s">
        <v>67</v>
      </c>
      <c r="C17" s="30">
        <v>830</v>
      </c>
      <c r="D17" s="5" t="s">
        <v>30</v>
      </c>
      <c r="E17" s="3" t="s">
        <v>77</v>
      </c>
      <c r="F17" s="3" t="s">
        <v>78</v>
      </c>
      <c r="G17" s="7">
        <v>100</v>
      </c>
      <c r="H17" s="7">
        <v>104</v>
      </c>
      <c r="I17" s="17">
        <f t="shared" si="0"/>
        <v>4</v>
      </c>
      <c r="J17" s="17">
        <f t="shared" si="1"/>
        <v>98.8</v>
      </c>
      <c r="K17" s="17">
        <f t="shared" si="2"/>
        <v>88.92</v>
      </c>
      <c r="L17" s="17">
        <f t="shared" si="3"/>
        <v>83.140200000000007</v>
      </c>
      <c r="M17" s="17">
        <f t="shared" si="4"/>
        <v>84.918599999999998</v>
      </c>
      <c r="N17" s="17">
        <f t="shared" si="5"/>
        <v>95.341999999999999</v>
      </c>
      <c r="O17" s="17"/>
    </row>
    <row r="18" spans="1:16" x14ac:dyDescent="0.2">
      <c r="A18" s="3" t="s">
        <v>79</v>
      </c>
      <c r="B18" s="3" t="s">
        <v>67</v>
      </c>
      <c r="C18" s="30">
        <v>828</v>
      </c>
      <c r="D18" s="5" t="s">
        <v>30</v>
      </c>
      <c r="E18" s="3" t="s">
        <v>80</v>
      </c>
      <c r="F18" s="3" t="s">
        <v>81</v>
      </c>
      <c r="G18" s="7">
        <v>90</v>
      </c>
      <c r="H18" s="7">
        <v>93.6</v>
      </c>
      <c r="I18" s="17">
        <f t="shared" si="0"/>
        <v>3.5999999999999943</v>
      </c>
      <c r="J18" s="17">
        <f t="shared" si="1"/>
        <v>88.919999999999987</v>
      </c>
      <c r="K18" s="17">
        <f t="shared" si="2"/>
        <v>80.027999999999992</v>
      </c>
      <c r="L18" s="17">
        <f t="shared" si="3"/>
        <v>74.826179999999994</v>
      </c>
      <c r="M18" s="17">
        <f t="shared" si="4"/>
        <v>76.426739999999995</v>
      </c>
      <c r="N18" s="17">
        <f t="shared" si="5"/>
        <v>85.807799999999986</v>
      </c>
      <c r="O18" s="20" t="s">
        <v>82</v>
      </c>
    </row>
    <row r="19" spans="1:16" x14ac:dyDescent="0.2">
      <c r="A19" s="3" t="s">
        <v>83</v>
      </c>
      <c r="B19" s="3" t="s">
        <v>67</v>
      </c>
      <c r="C19" s="30">
        <v>833</v>
      </c>
      <c r="D19" s="5" t="s">
        <v>30</v>
      </c>
      <c r="E19" s="3" t="s">
        <v>84</v>
      </c>
      <c r="F19" s="3" t="s">
        <v>85</v>
      </c>
      <c r="G19" s="7">
        <v>90</v>
      </c>
      <c r="H19" s="7">
        <v>93.6</v>
      </c>
      <c r="I19" s="17">
        <f t="shared" si="0"/>
        <v>3.5999999999999943</v>
      </c>
      <c r="J19" s="17">
        <f t="shared" si="1"/>
        <v>88.919999999999987</v>
      </c>
      <c r="K19" s="17">
        <f t="shared" si="2"/>
        <v>80.027999999999992</v>
      </c>
      <c r="L19" s="17">
        <f t="shared" si="3"/>
        <v>74.826179999999994</v>
      </c>
      <c r="M19" s="17">
        <f t="shared" si="4"/>
        <v>76.426739999999995</v>
      </c>
      <c r="N19" s="17">
        <f t="shared" si="5"/>
        <v>85.807799999999986</v>
      </c>
    </row>
    <row r="20" spans="1:16" x14ac:dyDescent="0.2">
      <c r="A20" s="3" t="s">
        <v>86</v>
      </c>
      <c r="B20" s="3" t="s">
        <v>87</v>
      </c>
      <c r="C20" s="30">
        <v>674</v>
      </c>
      <c r="D20" s="5" t="s">
        <v>22</v>
      </c>
      <c r="E20" s="3" t="s">
        <v>88</v>
      </c>
      <c r="F20" s="3" t="s">
        <v>89</v>
      </c>
      <c r="G20" s="7">
        <v>175</v>
      </c>
      <c r="H20" s="7">
        <v>175</v>
      </c>
      <c r="I20" s="17">
        <f t="shared" si="0"/>
        <v>0</v>
      </c>
      <c r="J20" s="17">
        <f t="shared" si="1"/>
        <v>166.25</v>
      </c>
      <c r="K20" s="17">
        <f t="shared" si="2"/>
        <v>149.625</v>
      </c>
      <c r="L20" s="17">
        <f t="shared" si="3"/>
        <v>139.89937500000002</v>
      </c>
      <c r="M20" s="17">
        <f t="shared" si="4"/>
        <v>142.891875</v>
      </c>
      <c r="N20" s="17">
        <f t="shared" si="5"/>
        <v>160.43125000000001</v>
      </c>
    </row>
    <row r="21" spans="1:16" x14ac:dyDescent="0.2">
      <c r="A21" s="3" t="s">
        <v>90</v>
      </c>
      <c r="B21" s="3" t="s">
        <v>91</v>
      </c>
      <c r="C21" s="30">
        <v>847</v>
      </c>
      <c r="D21" s="5" t="s">
        <v>30</v>
      </c>
      <c r="E21" s="3" t="s">
        <v>92</v>
      </c>
      <c r="F21" s="3" t="s">
        <v>93</v>
      </c>
      <c r="G21" s="9">
        <v>120</v>
      </c>
      <c r="H21" s="9">
        <v>120</v>
      </c>
      <c r="I21" s="17">
        <f t="shared" si="0"/>
        <v>0</v>
      </c>
      <c r="J21" s="17">
        <f t="shared" si="1"/>
        <v>114</v>
      </c>
      <c r="K21" s="17">
        <f t="shared" si="2"/>
        <v>102.60000000000001</v>
      </c>
      <c r="L21" s="17">
        <f t="shared" si="3"/>
        <v>95.931000000000012</v>
      </c>
      <c r="M21" s="17">
        <f t="shared" si="4"/>
        <v>97.983000000000004</v>
      </c>
      <c r="N21" s="17">
        <f t="shared" si="5"/>
        <v>110.00999999999999</v>
      </c>
    </row>
    <row r="22" spans="1:16" x14ac:dyDescent="0.2">
      <c r="A22" s="3" t="s">
        <v>94</v>
      </c>
      <c r="B22" s="3" t="s">
        <v>94</v>
      </c>
      <c r="C22" s="30">
        <v>794</v>
      </c>
      <c r="D22" s="5" t="s">
        <v>30</v>
      </c>
      <c r="E22" s="3" t="s">
        <v>95</v>
      </c>
      <c r="F22" s="3" t="s">
        <v>96</v>
      </c>
      <c r="G22" s="7">
        <v>260</v>
      </c>
      <c r="H22" s="7">
        <v>260</v>
      </c>
      <c r="I22" s="17">
        <f t="shared" si="0"/>
        <v>0</v>
      </c>
      <c r="J22" s="17">
        <f t="shared" si="1"/>
        <v>247</v>
      </c>
      <c r="K22" s="17">
        <f t="shared" si="2"/>
        <v>222.3</v>
      </c>
      <c r="L22" s="17">
        <f t="shared" si="3"/>
        <v>207.85050000000001</v>
      </c>
      <c r="M22" s="17">
        <f t="shared" si="4"/>
        <v>212.29650000000001</v>
      </c>
      <c r="N22" s="17">
        <f t="shared" si="5"/>
        <v>238.35499999999999</v>
      </c>
    </row>
    <row r="23" spans="1:16" x14ac:dyDescent="0.2">
      <c r="A23" s="3" t="s">
        <v>97</v>
      </c>
      <c r="B23" s="3" t="s">
        <v>98</v>
      </c>
      <c r="C23" s="30">
        <v>859</v>
      </c>
      <c r="D23" s="5" t="s">
        <v>22</v>
      </c>
      <c r="F23" s="3" t="s">
        <v>99</v>
      </c>
      <c r="G23" s="9">
        <v>1160</v>
      </c>
      <c r="H23" s="9">
        <v>1160</v>
      </c>
      <c r="I23" s="17">
        <f t="shared" si="0"/>
        <v>0</v>
      </c>
      <c r="J23" s="17">
        <f t="shared" si="1"/>
        <v>1102</v>
      </c>
      <c r="K23" s="17">
        <f t="shared" si="2"/>
        <v>991.80000000000007</v>
      </c>
      <c r="L23" s="17">
        <f t="shared" si="3"/>
        <v>927.33300000000008</v>
      </c>
      <c r="M23" s="17">
        <f t="shared" si="4"/>
        <v>947.16899999999998</v>
      </c>
      <c r="N23" s="17">
        <f t="shared" si="5"/>
        <v>1063.43</v>
      </c>
    </row>
    <row r="24" spans="1:16" x14ac:dyDescent="0.2">
      <c r="A24" s="3" t="s">
        <v>100</v>
      </c>
      <c r="B24" s="3" t="s">
        <v>100</v>
      </c>
      <c r="C24" s="30">
        <v>806</v>
      </c>
      <c r="D24" s="5" t="s">
        <v>17</v>
      </c>
      <c r="E24" s="3" t="s">
        <v>101</v>
      </c>
      <c r="F24" s="3" t="s">
        <v>102</v>
      </c>
      <c r="G24" s="7">
        <v>150</v>
      </c>
      <c r="H24" s="7">
        <v>150</v>
      </c>
      <c r="I24" s="17">
        <f t="shared" si="0"/>
        <v>0</v>
      </c>
      <c r="J24" s="17">
        <f t="shared" si="1"/>
        <v>142.5</v>
      </c>
      <c r="K24" s="17">
        <f t="shared" si="2"/>
        <v>128.25</v>
      </c>
      <c r="L24" s="17">
        <f t="shared" si="3"/>
        <v>119.91375000000001</v>
      </c>
      <c r="M24" s="17">
        <f t="shared" si="4"/>
        <v>122.47874999999999</v>
      </c>
      <c r="N24" s="17">
        <f t="shared" si="5"/>
        <v>137.51249999999999</v>
      </c>
    </row>
    <row r="25" spans="1:16" x14ac:dyDescent="0.2">
      <c r="A25" s="3" t="s">
        <v>103</v>
      </c>
      <c r="B25" s="3" t="s">
        <v>104</v>
      </c>
      <c r="C25" s="30">
        <v>799</v>
      </c>
      <c r="D25" s="5" t="s">
        <v>17</v>
      </c>
      <c r="E25" s="3" t="s">
        <v>105</v>
      </c>
      <c r="F25" s="3" t="s">
        <v>106</v>
      </c>
      <c r="G25" s="9">
        <v>90</v>
      </c>
      <c r="H25" s="9">
        <v>35</v>
      </c>
      <c r="I25" s="17">
        <f t="shared" si="0"/>
        <v>-55</v>
      </c>
      <c r="J25" s="17">
        <f t="shared" si="1"/>
        <v>33.25</v>
      </c>
      <c r="K25" s="17">
        <f t="shared" si="2"/>
        <v>29.925000000000001</v>
      </c>
      <c r="L25" s="17">
        <f t="shared" si="3"/>
        <v>27.979875000000003</v>
      </c>
      <c r="M25" s="17">
        <f t="shared" si="4"/>
        <v>28.578375000000001</v>
      </c>
      <c r="N25" s="17">
        <f t="shared" si="5"/>
        <v>32.08625</v>
      </c>
    </row>
    <row r="26" spans="1:16" x14ac:dyDescent="0.2">
      <c r="A26" s="3" t="s">
        <v>107</v>
      </c>
      <c r="B26" s="3" t="s">
        <v>108</v>
      </c>
      <c r="C26" s="30">
        <v>781</v>
      </c>
      <c r="D26" s="5" t="s">
        <v>22</v>
      </c>
      <c r="E26" s="3" t="s">
        <v>109</v>
      </c>
      <c r="F26" s="3" t="s">
        <v>110</v>
      </c>
      <c r="G26" s="7">
        <v>200</v>
      </c>
      <c r="H26" s="7">
        <v>200</v>
      </c>
      <c r="I26" s="17">
        <f t="shared" si="0"/>
        <v>0</v>
      </c>
      <c r="J26" s="17">
        <f t="shared" si="1"/>
        <v>190</v>
      </c>
      <c r="K26" s="17">
        <f t="shared" si="2"/>
        <v>171</v>
      </c>
      <c r="L26" s="17">
        <f t="shared" si="3"/>
        <v>159.88500000000002</v>
      </c>
      <c r="M26" s="17">
        <f t="shared" si="4"/>
        <v>163.30500000000001</v>
      </c>
      <c r="N26" s="17">
        <f t="shared" si="5"/>
        <v>183.35</v>
      </c>
      <c r="P26" s="20"/>
    </row>
    <row r="27" spans="1:16" x14ac:dyDescent="0.2">
      <c r="A27" s="3" t="s">
        <v>111</v>
      </c>
      <c r="B27" s="3" t="s">
        <v>112</v>
      </c>
      <c r="C27" s="30">
        <v>819</v>
      </c>
      <c r="D27" s="5" t="s">
        <v>17</v>
      </c>
      <c r="E27" s="3" t="s">
        <v>113</v>
      </c>
      <c r="F27" s="3" t="s">
        <v>114</v>
      </c>
      <c r="G27" s="9">
        <v>117</v>
      </c>
      <c r="H27" s="9">
        <v>117</v>
      </c>
      <c r="I27" s="17">
        <f t="shared" si="0"/>
        <v>0</v>
      </c>
      <c r="J27" s="17">
        <f t="shared" si="1"/>
        <v>111.14999999999999</v>
      </c>
      <c r="K27" s="17">
        <f t="shared" si="2"/>
        <v>100.035</v>
      </c>
      <c r="L27" s="17">
        <f t="shared" si="3"/>
        <v>93.532724999999999</v>
      </c>
      <c r="M27" s="17">
        <f t="shared" si="4"/>
        <v>95.533424999999994</v>
      </c>
      <c r="N27" s="17">
        <f t="shared" si="5"/>
        <v>107.25974999999998</v>
      </c>
      <c r="P27" s="20"/>
    </row>
    <row r="28" spans="1:16" x14ac:dyDescent="0.2">
      <c r="A28" s="3" t="s">
        <v>115</v>
      </c>
      <c r="B28" s="3" t="s">
        <v>112</v>
      </c>
      <c r="C28" s="20">
        <v>822</v>
      </c>
      <c r="D28" s="5" t="s">
        <v>17</v>
      </c>
      <c r="E28" s="3" t="s">
        <v>116</v>
      </c>
      <c r="F28" s="3" t="s">
        <v>117</v>
      </c>
      <c r="G28" s="9">
        <v>347</v>
      </c>
      <c r="H28" s="9">
        <v>347</v>
      </c>
      <c r="I28" s="17">
        <f t="shared" si="0"/>
        <v>0</v>
      </c>
      <c r="J28" s="17">
        <f t="shared" si="1"/>
        <v>329.65</v>
      </c>
      <c r="K28" s="17">
        <f t="shared" si="2"/>
        <v>296.685</v>
      </c>
      <c r="L28" s="17">
        <f t="shared" si="3"/>
        <v>277.40047500000003</v>
      </c>
      <c r="M28" s="17">
        <f t="shared" si="4"/>
        <v>283.33417500000002</v>
      </c>
      <c r="N28" s="17">
        <f t="shared" si="5"/>
        <v>318.11224999999996</v>
      </c>
    </row>
    <row r="29" spans="1:16" x14ac:dyDescent="0.2">
      <c r="A29" s="3" t="s">
        <v>118</v>
      </c>
      <c r="B29" s="3" t="s">
        <v>112</v>
      </c>
      <c r="C29" s="30">
        <v>821</v>
      </c>
      <c r="D29" s="5" t="s">
        <v>17</v>
      </c>
      <c r="E29" s="3" t="s">
        <v>119</v>
      </c>
      <c r="F29" s="3" t="s">
        <v>120</v>
      </c>
      <c r="G29" s="9">
        <v>117</v>
      </c>
      <c r="H29" s="9">
        <v>117</v>
      </c>
      <c r="I29" s="17">
        <f t="shared" si="0"/>
        <v>0</v>
      </c>
      <c r="J29" s="17">
        <f t="shared" si="1"/>
        <v>111.14999999999999</v>
      </c>
      <c r="K29" s="17">
        <f t="shared" si="2"/>
        <v>100.035</v>
      </c>
      <c r="L29" s="17">
        <f t="shared" si="3"/>
        <v>93.532724999999999</v>
      </c>
      <c r="M29" s="17">
        <f t="shared" si="4"/>
        <v>95.533424999999994</v>
      </c>
      <c r="N29" s="17">
        <f t="shared" si="5"/>
        <v>107.25974999999998</v>
      </c>
    </row>
    <row r="30" spans="1:16" x14ac:dyDescent="0.2">
      <c r="A30" s="3" t="s">
        <v>121</v>
      </c>
      <c r="B30" s="3" t="s">
        <v>112</v>
      </c>
      <c r="C30" s="30">
        <v>823</v>
      </c>
      <c r="D30" s="5" t="s">
        <v>17</v>
      </c>
      <c r="E30" s="3" t="s">
        <v>122</v>
      </c>
      <c r="F30" s="3" t="s">
        <v>123</v>
      </c>
      <c r="G30" s="9">
        <v>499</v>
      </c>
      <c r="H30" s="9">
        <v>499</v>
      </c>
      <c r="I30" s="17">
        <f t="shared" si="0"/>
        <v>0</v>
      </c>
      <c r="J30" s="17">
        <f t="shared" si="1"/>
        <v>474.04999999999995</v>
      </c>
      <c r="K30" s="17">
        <f t="shared" si="2"/>
        <v>426.64499999999998</v>
      </c>
      <c r="L30" s="17">
        <f t="shared" si="3"/>
        <v>398.91307499999999</v>
      </c>
      <c r="M30" s="17">
        <f t="shared" si="4"/>
        <v>407.44597499999998</v>
      </c>
      <c r="N30" s="17">
        <f t="shared" si="5"/>
        <v>457.45824999999996</v>
      </c>
    </row>
    <row r="31" spans="1:16" x14ac:dyDescent="0.2">
      <c r="A31" s="3" t="s">
        <v>124</v>
      </c>
      <c r="B31" s="3" t="s">
        <v>112</v>
      </c>
      <c r="C31" s="30">
        <v>824</v>
      </c>
      <c r="D31" s="5" t="s">
        <v>17</v>
      </c>
      <c r="E31" s="3" t="s">
        <v>125</v>
      </c>
      <c r="F31" s="3" t="s">
        <v>126</v>
      </c>
      <c r="G31" s="9">
        <v>230</v>
      </c>
      <c r="H31" s="9">
        <v>230</v>
      </c>
      <c r="I31" s="17">
        <f t="shared" si="0"/>
        <v>0</v>
      </c>
      <c r="J31" s="17">
        <f t="shared" si="1"/>
        <v>218.5</v>
      </c>
      <c r="K31" s="17">
        <f t="shared" si="2"/>
        <v>196.65</v>
      </c>
      <c r="L31" s="17">
        <f t="shared" si="3"/>
        <v>183.86775000000003</v>
      </c>
      <c r="M31" s="17">
        <f t="shared" si="4"/>
        <v>187.80074999999999</v>
      </c>
      <c r="N31" s="17">
        <f t="shared" si="5"/>
        <v>210.85249999999999</v>
      </c>
    </row>
    <row r="32" spans="1:16" x14ac:dyDescent="0.2">
      <c r="A32" s="3" t="s">
        <v>127</v>
      </c>
      <c r="B32" s="3" t="s">
        <v>128</v>
      </c>
      <c r="C32" s="20">
        <v>817</v>
      </c>
      <c r="D32" s="5" t="s">
        <v>22</v>
      </c>
      <c r="E32" s="3" t="s">
        <v>129</v>
      </c>
      <c r="F32" s="3" t="s">
        <v>130</v>
      </c>
      <c r="G32" s="7">
        <v>90</v>
      </c>
      <c r="H32" s="7">
        <v>90</v>
      </c>
      <c r="I32" s="17">
        <f t="shared" si="0"/>
        <v>0</v>
      </c>
      <c r="J32" s="17">
        <f t="shared" si="1"/>
        <v>85.5</v>
      </c>
      <c r="K32" s="17">
        <f t="shared" si="2"/>
        <v>76.95</v>
      </c>
      <c r="L32" s="17">
        <f t="shared" si="3"/>
        <v>71.948250000000002</v>
      </c>
      <c r="M32" s="17">
        <f t="shared" si="4"/>
        <v>73.487250000000003</v>
      </c>
      <c r="N32" s="17">
        <f t="shared" si="5"/>
        <v>82.507499999999993</v>
      </c>
      <c r="O32" s="5"/>
    </row>
    <row r="33" spans="1:14" x14ac:dyDescent="0.2">
      <c r="A33" s="3" t="s">
        <v>131</v>
      </c>
      <c r="B33" s="3" t="s">
        <v>132</v>
      </c>
      <c r="C33" s="30">
        <v>845</v>
      </c>
      <c r="D33" s="5" t="s">
        <v>30</v>
      </c>
      <c r="E33" s="3" t="s">
        <v>133</v>
      </c>
      <c r="F33" s="3" t="s">
        <v>134</v>
      </c>
      <c r="G33" s="7">
        <v>68</v>
      </c>
      <c r="H33" s="7">
        <v>68</v>
      </c>
      <c r="I33" s="17">
        <f t="shared" si="0"/>
        <v>0</v>
      </c>
      <c r="J33" s="17">
        <f t="shared" si="1"/>
        <v>64.599999999999994</v>
      </c>
      <c r="K33" s="17">
        <f t="shared" si="2"/>
        <v>58.139999999999993</v>
      </c>
      <c r="L33" s="17">
        <f t="shared" si="3"/>
        <v>54.360899999999994</v>
      </c>
      <c r="M33" s="17">
        <f t="shared" si="4"/>
        <v>55.523699999999991</v>
      </c>
      <c r="N33" s="17">
        <f t="shared" si="5"/>
        <v>62.338999999999992</v>
      </c>
    </row>
    <row r="34" spans="1:14" x14ac:dyDescent="0.2">
      <c r="A34" s="3" t="s">
        <v>135</v>
      </c>
      <c r="B34" s="3" t="s">
        <v>135</v>
      </c>
      <c r="C34" s="30">
        <v>774</v>
      </c>
      <c r="D34" s="5" t="s">
        <v>17</v>
      </c>
      <c r="E34" s="3" t="s">
        <v>136</v>
      </c>
      <c r="F34" s="3" t="s">
        <v>137</v>
      </c>
      <c r="G34" s="9">
        <v>180</v>
      </c>
      <c r="H34" s="9">
        <v>180</v>
      </c>
      <c r="I34" s="17">
        <f t="shared" si="0"/>
        <v>0</v>
      </c>
      <c r="J34" s="17">
        <f t="shared" si="1"/>
        <v>171</v>
      </c>
      <c r="K34" s="17">
        <f t="shared" si="2"/>
        <v>153.9</v>
      </c>
      <c r="L34" s="17">
        <f t="shared" si="3"/>
        <v>143.8965</v>
      </c>
      <c r="M34" s="17">
        <f t="shared" si="4"/>
        <v>146.97450000000001</v>
      </c>
      <c r="N34" s="17">
        <f t="shared" si="5"/>
        <v>165.01499999999999</v>
      </c>
    </row>
    <row r="35" spans="1:14" x14ac:dyDescent="0.2">
      <c r="A35" s="3" t="s">
        <v>138</v>
      </c>
      <c r="B35" s="3" t="s">
        <v>139</v>
      </c>
      <c r="C35" s="30">
        <v>810</v>
      </c>
      <c r="D35" s="5" t="s">
        <v>30</v>
      </c>
      <c r="E35" s="3" t="s">
        <v>140</v>
      </c>
      <c r="F35" s="3" t="s">
        <v>141</v>
      </c>
      <c r="G35" s="9">
        <v>310</v>
      </c>
      <c r="H35" s="9">
        <v>320</v>
      </c>
      <c r="I35" s="17">
        <f t="shared" si="0"/>
        <v>10</v>
      </c>
      <c r="J35" s="17">
        <f t="shared" si="1"/>
        <v>304</v>
      </c>
      <c r="K35" s="17">
        <f t="shared" si="2"/>
        <v>273.60000000000002</v>
      </c>
      <c r="L35" s="17">
        <f t="shared" si="3"/>
        <v>255.81600000000003</v>
      </c>
      <c r="M35" s="17">
        <f t="shared" si="4"/>
        <v>261.28800000000001</v>
      </c>
      <c r="N35" s="17">
        <f t="shared" si="5"/>
        <v>293.36</v>
      </c>
    </row>
    <row r="36" spans="1:14" x14ac:dyDescent="0.2">
      <c r="A36" s="3" t="s">
        <v>142</v>
      </c>
      <c r="B36" s="3" t="s">
        <v>139</v>
      </c>
      <c r="C36" s="30">
        <v>809</v>
      </c>
      <c r="D36" s="5" t="s">
        <v>30</v>
      </c>
      <c r="E36" s="3" t="s">
        <v>143</v>
      </c>
      <c r="F36" s="3" t="s">
        <v>144</v>
      </c>
      <c r="G36" s="9">
        <v>150</v>
      </c>
      <c r="H36" s="9">
        <v>155</v>
      </c>
      <c r="I36" s="17">
        <f t="shared" si="0"/>
        <v>5</v>
      </c>
      <c r="J36" s="17">
        <f t="shared" si="1"/>
        <v>147.25</v>
      </c>
      <c r="K36" s="17">
        <f t="shared" si="2"/>
        <v>132.52500000000001</v>
      </c>
      <c r="L36" s="17">
        <f t="shared" si="3"/>
        <v>123.91087500000002</v>
      </c>
      <c r="M36" s="17">
        <f t="shared" si="4"/>
        <v>126.561375</v>
      </c>
      <c r="N36" s="17">
        <f t="shared" si="5"/>
        <v>142.09625</v>
      </c>
    </row>
    <row r="37" spans="1:14" x14ac:dyDescent="0.2">
      <c r="A37" s="3" t="s">
        <v>145</v>
      </c>
      <c r="B37" s="3" t="s">
        <v>139</v>
      </c>
      <c r="C37" s="30">
        <v>811</v>
      </c>
      <c r="D37" s="5" t="s">
        <v>30</v>
      </c>
      <c r="E37" s="3" t="s">
        <v>146</v>
      </c>
      <c r="F37" s="3" t="s">
        <v>147</v>
      </c>
      <c r="G37" s="9">
        <v>150</v>
      </c>
      <c r="H37" s="9">
        <v>155</v>
      </c>
      <c r="I37" s="17">
        <f t="shared" si="0"/>
        <v>5</v>
      </c>
      <c r="J37" s="17">
        <f t="shared" si="1"/>
        <v>147.25</v>
      </c>
      <c r="K37" s="17">
        <f t="shared" si="2"/>
        <v>132.52500000000001</v>
      </c>
      <c r="L37" s="17">
        <f t="shared" si="3"/>
        <v>123.91087500000002</v>
      </c>
      <c r="M37" s="17">
        <f t="shared" si="4"/>
        <v>126.561375</v>
      </c>
      <c r="N37" s="17">
        <f t="shared" si="5"/>
        <v>142.09625</v>
      </c>
    </row>
    <row r="38" spans="1:14" x14ac:dyDescent="0.2">
      <c r="A38" s="3" t="s">
        <v>148</v>
      </c>
      <c r="B38" s="3" t="s">
        <v>139</v>
      </c>
      <c r="C38" s="30">
        <v>812</v>
      </c>
      <c r="D38" s="5" t="s">
        <v>30</v>
      </c>
      <c r="E38" s="3" t="s">
        <v>149</v>
      </c>
      <c r="F38" s="3" t="s">
        <v>150</v>
      </c>
      <c r="G38" s="9">
        <v>185</v>
      </c>
      <c r="H38" s="9">
        <v>190</v>
      </c>
      <c r="I38" s="17">
        <f t="shared" si="0"/>
        <v>5</v>
      </c>
      <c r="J38" s="17">
        <f t="shared" si="1"/>
        <v>180.5</v>
      </c>
      <c r="K38" s="17">
        <f t="shared" si="2"/>
        <v>162.45000000000002</v>
      </c>
      <c r="L38" s="17">
        <f t="shared" si="3"/>
        <v>151.89075000000003</v>
      </c>
      <c r="M38" s="17">
        <f t="shared" si="4"/>
        <v>155.13975000000002</v>
      </c>
      <c r="N38" s="17">
        <f t="shared" si="5"/>
        <v>174.1825</v>
      </c>
    </row>
    <row r="39" spans="1:14" x14ac:dyDescent="0.2">
      <c r="A39" s="3" t="s">
        <v>151</v>
      </c>
      <c r="B39" s="3" t="s">
        <v>139</v>
      </c>
      <c r="C39" s="30">
        <v>814</v>
      </c>
      <c r="D39" s="5" t="s">
        <v>30</v>
      </c>
      <c r="E39" s="3" t="s">
        <v>152</v>
      </c>
      <c r="F39" s="3" t="s">
        <v>153</v>
      </c>
      <c r="G39" s="9">
        <v>225</v>
      </c>
      <c r="H39" s="9">
        <v>232</v>
      </c>
      <c r="I39" s="17">
        <f t="shared" si="0"/>
        <v>7</v>
      </c>
      <c r="J39" s="17">
        <f t="shared" si="1"/>
        <v>220.39999999999998</v>
      </c>
      <c r="K39" s="17">
        <f t="shared" si="2"/>
        <v>198.35999999999999</v>
      </c>
      <c r="L39" s="17">
        <f t="shared" si="3"/>
        <v>185.4666</v>
      </c>
      <c r="M39" s="17">
        <f t="shared" si="4"/>
        <v>189.43379999999999</v>
      </c>
      <c r="N39" s="17">
        <f t="shared" si="5"/>
        <v>212.68599999999998</v>
      </c>
    </row>
    <row r="40" spans="1:14" x14ac:dyDescent="0.2">
      <c r="A40" s="3" t="s">
        <v>154</v>
      </c>
      <c r="B40" s="3" t="s">
        <v>139</v>
      </c>
      <c r="C40" s="30">
        <v>813</v>
      </c>
      <c r="D40" s="5" t="s">
        <v>30</v>
      </c>
      <c r="E40" s="3" t="s">
        <v>155</v>
      </c>
      <c r="F40" s="3" t="s">
        <v>156</v>
      </c>
      <c r="G40" s="9">
        <v>225</v>
      </c>
      <c r="H40" s="9">
        <v>232</v>
      </c>
      <c r="I40" s="17">
        <f t="shared" si="0"/>
        <v>7</v>
      </c>
      <c r="J40" s="17">
        <f t="shared" si="1"/>
        <v>220.39999999999998</v>
      </c>
      <c r="K40" s="17">
        <f t="shared" si="2"/>
        <v>198.35999999999999</v>
      </c>
      <c r="L40" s="17">
        <f t="shared" si="3"/>
        <v>185.4666</v>
      </c>
      <c r="M40" s="17">
        <f t="shared" si="4"/>
        <v>189.43379999999999</v>
      </c>
      <c r="N40" s="17">
        <f t="shared" si="5"/>
        <v>212.68599999999998</v>
      </c>
    </row>
    <row r="41" spans="1:14" x14ac:dyDescent="0.2">
      <c r="A41" s="3" t="s">
        <v>157</v>
      </c>
      <c r="B41" s="3" t="s">
        <v>158</v>
      </c>
      <c r="C41" s="30">
        <v>689</v>
      </c>
      <c r="D41" s="5" t="s">
        <v>22</v>
      </c>
      <c r="E41" s="3" t="s">
        <v>159</v>
      </c>
      <c r="F41" s="3" t="s">
        <v>160</v>
      </c>
      <c r="G41" s="7">
        <v>100</v>
      </c>
      <c r="H41" s="7">
        <v>100</v>
      </c>
      <c r="I41" s="17">
        <f t="shared" si="0"/>
        <v>0</v>
      </c>
      <c r="J41" s="17">
        <f t="shared" si="1"/>
        <v>95</v>
      </c>
      <c r="K41" s="17">
        <f t="shared" si="2"/>
        <v>85.5</v>
      </c>
      <c r="L41" s="17">
        <f t="shared" si="3"/>
        <v>79.94250000000001</v>
      </c>
      <c r="M41" s="17">
        <f t="shared" si="4"/>
        <v>81.652500000000003</v>
      </c>
      <c r="N41" s="17">
        <f t="shared" si="5"/>
        <v>91.674999999999997</v>
      </c>
    </row>
    <row r="42" spans="1:14" x14ac:dyDescent="0.2">
      <c r="A42" s="3" t="s">
        <v>161</v>
      </c>
      <c r="B42" s="3" t="s">
        <v>162</v>
      </c>
      <c r="C42" s="30">
        <v>857</v>
      </c>
      <c r="D42" s="5" t="s">
        <v>22</v>
      </c>
      <c r="E42" s="3" t="s">
        <v>163</v>
      </c>
      <c r="F42" s="3" t="s">
        <v>164</v>
      </c>
      <c r="G42" s="9">
        <v>110</v>
      </c>
      <c r="H42" s="9">
        <v>110</v>
      </c>
      <c r="I42" s="17">
        <f t="shared" si="0"/>
        <v>0</v>
      </c>
      <c r="J42" s="17">
        <f t="shared" si="1"/>
        <v>104.5</v>
      </c>
      <c r="K42" s="17">
        <f t="shared" si="2"/>
        <v>94.05</v>
      </c>
      <c r="L42" s="17">
        <f t="shared" si="3"/>
        <v>87.936750000000004</v>
      </c>
      <c r="M42" s="17">
        <f t="shared" si="4"/>
        <v>89.81774999999999</v>
      </c>
      <c r="N42" s="17">
        <f t="shared" si="5"/>
        <v>100.8425</v>
      </c>
    </row>
    <row r="43" spans="1:14" x14ac:dyDescent="0.2">
      <c r="A43" s="3" t="s">
        <v>165</v>
      </c>
      <c r="B43" s="3" t="s">
        <v>162</v>
      </c>
      <c r="C43" s="30">
        <v>773</v>
      </c>
      <c r="D43" s="5" t="s">
        <v>22</v>
      </c>
      <c r="E43" s="3" t="s">
        <v>166</v>
      </c>
      <c r="F43" s="3" t="s">
        <v>167</v>
      </c>
      <c r="G43" s="9">
        <v>110</v>
      </c>
      <c r="H43" s="9">
        <v>110</v>
      </c>
      <c r="I43" s="17">
        <f t="shared" si="0"/>
        <v>0</v>
      </c>
      <c r="J43" s="17">
        <f t="shared" si="1"/>
        <v>104.5</v>
      </c>
      <c r="K43" s="17">
        <f t="shared" si="2"/>
        <v>94.05</v>
      </c>
      <c r="L43" s="17">
        <f t="shared" si="3"/>
        <v>87.936750000000004</v>
      </c>
      <c r="M43" s="17">
        <f t="shared" si="4"/>
        <v>89.81774999999999</v>
      </c>
      <c r="N43" s="17">
        <f t="shared" si="5"/>
        <v>100.8425</v>
      </c>
    </row>
    <row r="44" spans="1:14" x14ac:dyDescent="0.2">
      <c r="A44" s="3" t="s">
        <v>168</v>
      </c>
      <c r="B44" s="3" t="s">
        <v>162</v>
      </c>
      <c r="C44" s="30">
        <v>858</v>
      </c>
      <c r="D44" s="5" t="s">
        <v>22</v>
      </c>
      <c r="E44" s="3" t="s">
        <v>169</v>
      </c>
      <c r="F44" s="3" t="s">
        <v>170</v>
      </c>
      <c r="G44" s="9">
        <v>110</v>
      </c>
      <c r="H44" s="9">
        <v>110</v>
      </c>
      <c r="I44" s="17">
        <f t="shared" si="0"/>
        <v>0</v>
      </c>
      <c r="J44" s="17">
        <f t="shared" si="1"/>
        <v>104.5</v>
      </c>
      <c r="K44" s="17">
        <f t="shared" si="2"/>
        <v>94.05</v>
      </c>
      <c r="L44" s="17">
        <f t="shared" si="3"/>
        <v>87.936750000000004</v>
      </c>
      <c r="M44" s="17">
        <f t="shared" si="4"/>
        <v>89.81774999999999</v>
      </c>
      <c r="N44" s="17">
        <f t="shared" si="5"/>
        <v>100.8425</v>
      </c>
    </row>
    <row r="45" spans="1:14" x14ac:dyDescent="0.2">
      <c r="A45" s="3" t="s">
        <v>171</v>
      </c>
      <c r="B45" s="3" t="s">
        <v>162</v>
      </c>
      <c r="C45" s="30">
        <v>805</v>
      </c>
      <c r="D45" s="5" t="s">
        <v>22</v>
      </c>
      <c r="E45" s="3" t="s">
        <v>172</v>
      </c>
      <c r="F45" s="3" t="s">
        <v>173</v>
      </c>
      <c r="G45" s="9">
        <v>110</v>
      </c>
      <c r="H45" s="9">
        <v>115</v>
      </c>
      <c r="I45" s="17">
        <f t="shared" si="0"/>
        <v>5</v>
      </c>
      <c r="J45" s="17">
        <f t="shared" si="1"/>
        <v>109.25</v>
      </c>
      <c r="K45" s="17">
        <f t="shared" si="2"/>
        <v>98.325000000000003</v>
      </c>
      <c r="L45" s="17">
        <f t="shared" si="3"/>
        <v>91.933875000000015</v>
      </c>
      <c r="M45" s="17">
        <f t="shared" si="4"/>
        <v>93.900374999999997</v>
      </c>
      <c r="N45" s="17">
        <f t="shared" si="5"/>
        <v>105.42625</v>
      </c>
    </row>
    <row r="46" spans="1:14" x14ac:dyDescent="0.2">
      <c r="A46" s="3" t="s">
        <v>174</v>
      </c>
      <c r="B46" s="3" t="s">
        <v>162</v>
      </c>
      <c r="C46" s="30">
        <v>767</v>
      </c>
      <c r="D46" s="5" t="s">
        <v>22</v>
      </c>
      <c r="E46" s="3" t="s">
        <v>175</v>
      </c>
      <c r="F46" s="3" t="s">
        <v>176</v>
      </c>
      <c r="G46" s="9">
        <v>110</v>
      </c>
      <c r="H46" s="9">
        <v>115</v>
      </c>
      <c r="I46" s="17">
        <f t="shared" si="0"/>
        <v>5</v>
      </c>
      <c r="J46" s="17">
        <f t="shared" si="1"/>
        <v>109.25</v>
      </c>
      <c r="K46" s="17">
        <f t="shared" si="2"/>
        <v>98.325000000000003</v>
      </c>
      <c r="L46" s="17">
        <f t="shared" si="3"/>
        <v>91.933875000000015</v>
      </c>
      <c r="M46" s="17">
        <f t="shared" si="4"/>
        <v>93.900374999999997</v>
      </c>
      <c r="N46" s="17">
        <f t="shared" si="5"/>
        <v>105.42625</v>
      </c>
    </row>
    <row r="47" spans="1:14" x14ac:dyDescent="0.2">
      <c r="A47" s="3" t="s">
        <v>177</v>
      </c>
      <c r="B47" s="3" t="s">
        <v>162</v>
      </c>
      <c r="C47" s="30">
        <v>856</v>
      </c>
      <c r="D47" s="5" t="s">
        <v>22</v>
      </c>
      <c r="E47" s="3" t="s">
        <v>178</v>
      </c>
      <c r="F47" s="3" t="s">
        <v>179</v>
      </c>
      <c r="G47" s="9">
        <v>110</v>
      </c>
      <c r="H47" s="9">
        <v>115</v>
      </c>
      <c r="I47" s="17">
        <f t="shared" si="0"/>
        <v>5</v>
      </c>
      <c r="J47" s="17">
        <f t="shared" si="1"/>
        <v>109.25</v>
      </c>
      <c r="K47" s="17">
        <f t="shared" si="2"/>
        <v>98.325000000000003</v>
      </c>
      <c r="L47" s="17">
        <f t="shared" si="3"/>
        <v>91.933875000000015</v>
      </c>
      <c r="M47" s="17">
        <f t="shared" si="4"/>
        <v>93.900374999999997</v>
      </c>
      <c r="N47" s="17">
        <f t="shared" si="5"/>
        <v>105.42625</v>
      </c>
    </row>
    <row r="48" spans="1:14" x14ac:dyDescent="0.2">
      <c r="A48" s="3" t="s">
        <v>180</v>
      </c>
      <c r="B48" s="3" t="s">
        <v>181</v>
      </c>
      <c r="C48" s="30">
        <v>786</v>
      </c>
      <c r="D48" s="5" t="s">
        <v>17</v>
      </c>
      <c r="E48" s="3" t="s">
        <v>182</v>
      </c>
      <c r="F48" s="3" t="s">
        <v>183</v>
      </c>
      <c r="G48" s="7">
        <v>173</v>
      </c>
      <c r="H48" s="7">
        <v>173</v>
      </c>
      <c r="I48" s="17">
        <f t="shared" si="0"/>
        <v>0</v>
      </c>
      <c r="J48" s="17">
        <f t="shared" si="1"/>
        <v>164.35</v>
      </c>
      <c r="K48" s="17">
        <f t="shared" si="2"/>
        <v>147.91499999999999</v>
      </c>
      <c r="L48" s="17">
        <f t="shared" si="3"/>
        <v>138.30052499999999</v>
      </c>
      <c r="M48" s="17">
        <f t="shared" si="4"/>
        <v>141.25882499999997</v>
      </c>
      <c r="N48" s="17">
        <f t="shared" si="5"/>
        <v>158.59774999999999</v>
      </c>
    </row>
    <row r="49" spans="1:15" x14ac:dyDescent="0.2">
      <c r="A49" s="3" t="s">
        <v>184</v>
      </c>
      <c r="B49" s="3" t="s">
        <v>181</v>
      </c>
      <c r="C49" s="30">
        <v>787</v>
      </c>
      <c r="D49" s="5" t="s">
        <v>17</v>
      </c>
      <c r="E49" s="3" t="s">
        <v>185</v>
      </c>
      <c r="F49" s="3" t="s">
        <v>186</v>
      </c>
      <c r="G49" s="7">
        <v>141</v>
      </c>
      <c r="H49" s="7">
        <v>141</v>
      </c>
      <c r="I49" s="17">
        <f t="shared" si="0"/>
        <v>0</v>
      </c>
      <c r="J49" s="17">
        <f t="shared" si="1"/>
        <v>133.94999999999999</v>
      </c>
      <c r="K49" s="17">
        <f t="shared" si="2"/>
        <v>120.55499999999999</v>
      </c>
      <c r="L49" s="17">
        <f t="shared" si="3"/>
        <v>112.718925</v>
      </c>
      <c r="M49" s="17">
        <f t="shared" si="4"/>
        <v>115.13002499999999</v>
      </c>
      <c r="N49" s="17">
        <f t="shared" si="5"/>
        <v>129.26174999999998</v>
      </c>
    </row>
    <row r="50" spans="1:15" x14ac:dyDescent="0.2">
      <c r="A50" s="3" t="s">
        <v>187</v>
      </c>
      <c r="B50" s="3" t="s">
        <v>188</v>
      </c>
      <c r="C50" s="30">
        <v>838</v>
      </c>
      <c r="D50" s="5" t="s">
        <v>22</v>
      </c>
      <c r="E50" s="3" t="s">
        <v>189</v>
      </c>
      <c r="F50" s="3" t="s">
        <v>190</v>
      </c>
      <c r="G50" s="7">
        <v>51</v>
      </c>
      <c r="H50" s="7">
        <v>52</v>
      </c>
      <c r="I50" s="17">
        <f t="shared" si="0"/>
        <v>1</v>
      </c>
      <c r="J50" s="17">
        <f t="shared" si="1"/>
        <v>49.4</v>
      </c>
      <c r="K50" s="17">
        <f t="shared" si="2"/>
        <v>44.46</v>
      </c>
      <c r="L50" s="17">
        <f t="shared" si="3"/>
        <v>41.570100000000004</v>
      </c>
      <c r="M50" s="17">
        <f t="shared" si="4"/>
        <v>42.459299999999999</v>
      </c>
      <c r="N50" s="17">
        <f t="shared" si="5"/>
        <v>47.670999999999999</v>
      </c>
    </row>
    <row r="51" spans="1:15" x14ac:dyDescent="0.2">
      <c r="A51" s="3" t="s">
        <v>191</v>
      </c>
      <c r="B51" s="3" t="s">
        <v>188</v>
      </c>
      <c r="C51" s="30">
        <v>784</v>
      </c>
      <c r="D51" s="5" t="s">
        <v>22</v>
      </c>
      <c r="E51" s="3" t="s">
        <v>192</v>
      </c>
      <c r="F51" s="3" t="s">
        <v>193</v>
      </c>
      <c r="G51" s="7">
        <v>252</v>
      </c>
      <c r="H51" s="7">
        <v>252</v>
      </c>
      <c r="I51" s="17">
        <f t="shared" si="0"/>
        <v>0</v>
      </c>
      <c r="J51" s="17">
        <f t="shared" si="1"/>
        <v>239.39999999999998</v>
      </c>
      <c r="K51" s="17">
        <f t="shared" si="2"/>
        <v>215.45999999999998</v>
      </c>
      <c r="L51" s="17">
        <f t="shared" si="3"/>
        <v>201.45509999999999</v>
      </c>
      <c r="M51" s="17">
        <f t="shared" si="4"/>
        <v>205.76429999999996</v>
      </c>
      <c r="N51" s="17">
        <f t="shared" si="5"/>
        <v>231.02099999999996</v>
      </c>
    </row>
    <row r="52" spans="1:15" x14ac:dyDescent="0.2">
      <c r="A52" s="3" t="s">
        <v>194</v>
      </c>
      <c r="B52" s="3" t="s">
        <v>195</v>
      </c>
      <c r="C52" s="30">
        <v>834</v>
      </c>
      <c r="D52" s="5" t="s">
        <v>30</v>
      </c>
      <c r="E52" s="3" t="s">
        <v>196</v>
      </c>
      <c r="F52" s="3" t="s">
        <v>197</v>
      </c>
      <c r="G52" s="13">
        <v>80</v>
      </c>
      <c r="H52" s="13">
        <v>115</v>
      </c>
      <c r="I52" s="17">
        <f t="shared" si="0"/>
        <v>35</v>
      </c>
      <c r="J52" s="17">
        <f t="shared" si="1"/>
        <v>109.25</v>
      </c>
      <c r="K52" s="17">
        <f t="shared" si="2"/>
        <v>98.325000000000003</v>
      </c>
      <c r="L52" s="17">
        <f t="shared" si="3"/>
        <v>91.933875000000015</v>
      </c>
      <c r="M52" s="17">
        <f t="shared" si="4"/>
        <v>93.900374999999997</v>
      </c>
      <c r="N52" s="17">
        <f t="shared" si="5"/>
        <v>105.42625</v>
      </c>
    </row>
    <row r="53" spans="1:15" x14ac:dyDescent="0.2">
      <c r="A53" s="3" t="s">
        <v>198</v>
      </c>
      <c r="B53" s="3" t="s">
        <v>199</v>
      </c>
      <c r="C53" s="30">
        <v>818</v>
      </c>
      <c r="D53" s="5" t="s">
        <v>22</v>
      </c>
      <c r="E53" s="3" t="s">
        <v>200</v>
      </c>
      <c r="F53" s="3" t="s">
        <v>201</v>
      </c>
      <c r="G53" s="7">
        <v>100</v>
      </c>
      <c r="H53" s="7">
        <v>100</v>
      </c>
      <c r="I53" s="17">
        <f t="shared" si="0"/>
        <v>0</v>
      </c>
      <c r="J53" s="17">
        <f t="shared" si="1"/>
        <v>95</v>
      </c>
      <c r="K53" s="17">
        <f t="shared" si="2"/>
        <v>85.5</v>
      </c>
      <c r="L53" s="17">
        <f t="shared" si="3"/>
        <v>79.94250000000001</v>
      </c>
      <c r="M53" s="17">
        <f t="shared" si="4"/>
        <v>81.652500000000003</v>
      </c>
      <c r="N53" s="17">
        <f t="shared" si="5"/>
        <v>91.674999999999997</v>
      </c>
    </row>
    <row r="54" spans="1:15" x14ac:dyDescent="0.2">
      <c r="A54" s="3" t="s">
        <v>202</v>
      </c>
      <c r="B54" s="3" t="s">
        <v>203</v>
      </c>
      <c r="C54" s="30">
        <v>771</v>
      </c>
      <c r="D54" s="5" t="s">
        <v>22</v>
      </c>
      <c r="E54" s="3" t="s">
        <v>204</v>
      </c>
      <c r="F54" s="3" t="s">
        <v>205</v>
      </c>
      <c r="G54" s="7">
        <v>191</v>
      </c>
      <c r="H54" s="7">
        <v>191</v>
      </c>
      <c r="I54" s="17">
        <f t="shared" si="0"/>
        <v>0</v>
      </c>
      <c r="J54" s="17">
        <f t="shared" si="1"/>
        <v>181.45</v>
      </c>
      <c r="K54" s="17">
        <f t="shared" si="2"/>
        <v>163.30500000000001</v>
      </c>
      <c r="L54" s="17">
        <f t="shared" si="3"/>
        <v>152.69017500000001</v>
      </c>
      <c r="M54" s="17">
        <f t="shared" si="4"/>
        <v>155.95627500000001</v>
      </c>
      <c r="N54" s="17">
        <f t="shared" si="5"/>
        <v>175.09924999999998</v>
      </c>
    </row>
    <row r="55" spans="1:15" x14ac:dyDescent="0.2">
      <c r="A55" s="3" t="s">
        <v>206</v>
      </c>
      <c r="B55" s="3" t="s">
        <v>203</v>
      </c>
      <c r="C55" s="30" t="s">
        <v>207</v>
      </c>
      <c r="D55" s="5" t="s">
        <v>22</v>
      </c>
      <c r="F55" s="3" t="s">
        <v>48</v>
      </c>
      <c r="G55" s="7">
        <v>45</v>
      </c>
      <c r="H55" s="7">
        <v>45</v>
      </c>
      <c r="I55" s="17">
        <f t="shared" si="0"/>
        <v>0</v>
      </c>
      <c r="J55" s="17">
        <f t="shared" si="1"/>
        <v>42.75</v>
      </c>
      <c r="K55" s="17">
        <f t="shared" si="2"/>
        <v>38.475000000000001</v>
      </c>
      <c r="L55" s="17">
        <f t="shared" si="3"/>
        <v>35.974125000000001</v>
      </c>
      <c r="M55" s="17">
        <f t="shared" si="4"/>
        <v>36.743625000000002</v>
      </c>
      <c r="N55" s="17">
        <f t="shared" si="5"/>
        <v>41.253749999999997</v>
      </c>
    </row>
    <row r="56" spans="1:15" x14ac:dyDescent="0.2">
      <c r="A56" s="3" t="s">
        <v>208</v>
      </c>
      <c r="B56" s="3" t="s">
        <v>203</v>
      </c>
      <c r="C56" s="30">
        <v>711</v>
      </c>
      <c r="D56" s="5" t="s">
        <v>22</v>
      </c>
      <c r="E56" s="3" t="s">
        <v>209</v>
      </c>
      <c r="G56" s="7">
        <v>51</v>
      </c>
      <c r="H56" s="7">
        <v>51</v>
      </c>
      <c r="I56" s="17">
        <f t="shared" si="0"/>
        <v>0</v>
      </c>
      <c r="J56" s="17">
        <f t="shared" si="1"/>
        <v>48.449999999999996</v>
      </c>
      <c r="K56" s="17">
        <f t="shared" si="2"/>
        <v>43.604999999999997</v>
      </c>
      <c r="L56" s="17">
        <f t="shared" si="3"/>
        <v>40.770674999999997</v>
      </c>
      <c r="M56" s="17">
        <f t="shared" si="4"/>
        <v>41.642774999999993</v>
      </c>
      <c r="N56" s="17">
        <f t="shared" si="5"/>
        <v>46.754249999999992</v>
      </c>
    </row>
    <row r="57" spans="1:15" x14ac:dyDescent="0.2">
      <c r="A57" s="3" t="s">
        <v>210</v>
      </c>
      <c r="B57" s="3" t="s">
        <v>211</v>
      </c>
      <c r="C57" s="30">
        <v>800</v>
      </c>
      <c r="D57" s="5" t="s">
        <v>30</v>
      </c>
      <c r="E57" s="3" t="s">
        <v>212</v>
      </c>
      <c r="F57" s="3" t="s">
        <v>213</v>
      </c>
      <c r="G57" s="7">
        <v>208</v>
      </c>
      <c r="H57" s="7">
        <v>225</v>
      </c>
      <c r="I57" s="17">
        <f t="shared" si="0"/>
        <v>17</v>
      </c>
      <c r="J57" s="17">
        <f t="shared" si="1"/>
        <v>213.75</v>
      </c>
      <c r="K57" s="17">
        <f t="shared" si="2"/>
        <v>192.375</v>
      </c>
      <c r="L57" s="17">
        <f t="shared" si="3"/>
        <v>179.87062500000002</v>
      </c>
      <c r="M57" s="17">
        <f t="shared" si="4"/>
        <v>183.71812499999999</v>
      </c>
      <c r="N57" s="17">
        <f t="shared" si="5"/>
        <v>206.26874999999998</v>
      </c>
    </row>
    <row r="58" spans="1:15" x14ac:dyDescent="0.2">
      <c r="A58" s="3" t="s">
        <v>214</v>
      </c>
      <c r="B58" s="3" t="s">
        <v>211</v>
      </c>
      <c r="C58" s="30">
        <v>865</v>
      </c>
      <c r="D58" s="5" t="s">
        <v>17</v>
      </c>
      <c r="E58" s="3" t="s">
        <v>215</v>
      </c>
      <c r="F58" s="3" t="s">
        <v>216</v>
      </c>
      <c r="G58" s="7">
        <v>250</v>
      </c>
      <c r="H58" s="7">
        <v>270</v>
      </c>
      <c r="I58" s="17">
        <f t="shared" si="0"/>
        <v>20</v>
      </c>
      <c r="J58" s="17">
        <f t="shared" si="1"/>
        <v>256.5</v>
      </c>
      <c r="K58" s="17">
        <f t="shared" si="2"/>
        <v>230.85</v>
      </c>
      <c r="L58" s="17">
        <f t="shared" si="3"/>
        <v>215.84475</v>
      </c>
      <c r="M58" s="17">
        <f t="shared" si="4"/>
        <v>220.46174999999999</v>
      </c>
      <c r="N58" s="17">
        <f t="shared" si="5"/>
        <v>247.52249999999998</v>
      </c>
    </row>
    <row r="59" spans="1:15" x14ac:dyDescent="0.2">
      <c r="A59" s="3" t="s">
        <v>217</v>
      </c>
      <c r="B59" s="3" t="s">
        <v>211</v>
      </c>
      <c r="C59" s="30">
        <v>801</v>
      </c>
      <c r="D59" s="5" t="s">
        <v>30</v>
      </c>
      <c r="E59" s="3" t="s">
        <v>218</v>
      </c>
      <c r="F59" s="3" t="s">
        <v>219</v>
      </c>
      <c r="G59" s="7">
        <v>100</v>
      </c>
      <c r="H59" s="7">
        <v>108</v>
      </c>
      <c r="I59" s="17">
        <f t="shared" si="0"/>
        <v>8</v>
      </c>
      <c r="J59" s="17">
        <f t="shared" si="1"/>
        <v>102.6</v>
      </c>
      <c r="K59" s="17">
        <f t="shared" si="2"/>
        <v>92.34</v>
      </c>
      <c r="L59" s="17">
        <f t="shared" si="3"/>
        <v>86.337900000000005</v>
      </c>
      <c r="M59" s="17">
        <f t="shared" si="4"/>
        <v>88.184700000000007</v>
      </c>
      <c r="N59" s="17">
        <f t="shared" si="5"/>
        <v>99.008999999999986</v>
      </c>
    </row>
    <row r="60" spans="1:15" x14ac:dyDescent="0.2">
      <c r="A60" s="8" t="s">
        <v>282</v>
      </c>
      <c r="B60" s="8" t="s">
        <v>211</v>
      </c>
      <c r="C60" s="30">
        <v>896</v>
      </c>
      <c r="D60" s="5" t="s">
        <v>22</v>
      </c>
      <c r="E60" s="3" t="s">
        <v>284</v>
      </c>
      <c r="F60" s="3" t="s">
        <v>283</v>
      </c>
      <c r="G60" s="7">
        <v>117</v>
      </c>
      <c r="H60" s="7">
        <v>108</v>
      </c>
      <c r="I60" s="17">
        <f t="shared" si="0"/>
        <v>-9</v>
      </c>
      <c r="J60" s="17">
        <f t="shared" si="1"/>
        <v>102.6</v>
      </c>
      <c r="K60" s="17">
        <f t="shared" si="2"/>
        <v>92.34</v>
      </c>
      <c r="L60" s="17">
        <f t="shared" si="3"/>
        <v>86.337900000000005</v>
      </c>
      <c r="M60" s="17">
        <f t="shared" si="4"/>
        <v>88.184700000000007</v>
      </c>
      <c r="N60" s="17">
        <f t="shared" si="5"/>
        <v>99.008999999999986</v>
      </c>
    </row>
    <row r="61" spans="1:15" x14ac:dyDescent="0.2">
      <c r="A61" s="8" t="s">
        <v>285</v>
      </c>
      <c r="B61" s="8" t="s">
        <v>286</v>
      </c>
      <c r="C61" s="30">
        <v>876</v>
      </c>
      <c r="D61" s="5" t="s">
        <v>22</v>
      </c>
      <c r="E61" s="3" t="s">
        <v>288</v>
      </c>
      <c r="F61" s="3" t="s">
        <v>287</v>
      </c>
      <c r="G61" s="7">
        <v>50</v>
      </c>
      <c r="H61" s="7">
        <v>50</v>
      </c>
      <c r="I61" s="17">
        <f t="shared" si="0"/>
        <v>0</v>
      </c>
      <c r="J61" s="17">
        <f t="shared" si="1"/>
        <v>47.5</v>
      </c>
      <c r="K61" s="17">
        <f t="shared" si="2"/>
        <v>42.75</v>
      </c>
      <c r="L61" s="17">
        <f t="shared" si="3"/>
        <v>39.971250000000005</v>
      </c>
      <c r="M61" s="17">
        <f t="shared" si="4"/>
        <v>40.826250000000002</v>
      </c>
      <c r="N61" s="17">
        <f t="shared" si="5"/>
        <v>45.837499999999999</v>
      </c>
    </row>
    <row r="62" spans="1:15" x14ac:dyDescent="0.2">
      <c r="A62" s="3" t="s">
        <v>220</v>
      </c>
      <c r="B62" s="3" t="s">
        <v>211</v>
      </c>
      <c r="C62" s="30">
        <v>802</v>
      </c>
      <c r="D62" s="5" t="s">
        <v>30</v>
      </c>
      <c r="E62" s="3" t="s">
        <v>221</v>
      </c>
      <c r="F62" s="3" t="s">
        <v>222</v>
      </c>
      <c r="G62" s="7">
        <v>123</v>
      </c>
      <c r="H62" s="7">
        <v>133</v>
      </c>
      <c r="I62" s="17">
        <f t="shared" si="0"/>
        <v>10</v>
      </c>
      <c r="J62" s="17">
        <f t="shared" ref="J62:J79" si="6">H62*0.95</f>
        <v>126.35</v>
      </c>
      <c r="K62" s="17">
        <f t="shared" ref="K62:K79" si="7">J62*0.9</f>
        <v>113.715</v>
      </c>
      <c r="L62" s="17">
        <f t="shared" ref="L62:L79" si="8">K62*0.935</f>
        <v>106.323525</v>
      </c>
      <c r="M62" s="17">
        <f t="shared" ref="M62:M79" si="9">K62*0.955</f>
        <v>108.597825</v>
      </c>
      <c r="N62" s="17">
        <f t="shared" ref="N62:N79" si="10">J62*0.965</f>
        <v>121.92774999999999</v>
      </c>
    </row>
    <row r="63" spans="1:15" x14ac:dyDescent="0.2">
      <c r="A63" s="3" t="s">
        <v>223</v>
      </c>
      <c r="B63" s="3" t="s">
        <v>211</v>
      </c>
      <c r="C63" s="30">
        <v>803</v>
      </c>
      <c r="D63" s="5" t="s">
        <v>30</v>
      </c>
      <c r="E63" s="3" t="s">
        <v>224</v>
      </c>
      <c r="F63" s="3" t="s">
        <v>225</v>
      </c>
      <c r="G63" s="7">
        <v>86</v>
      </c>
      <c r="H63" s="7">
        <v>93</v>
      </c>
      <c r="I63" s="17">
        <f t="shared" ref="I63:I79" si="11">(H63-G63)</f>
        <v>7</v>
      </c>
      <c r="J63" s="17">
        <f t="shared" si="6"/>
        <v>88.35</v>
      </c>
      <c r="K63" s="17">
        <f t="shared" si="7"/>
        <v>79.515000000000001</v>
      </c>
      <c r="L63" s="17">
        <f t="shared" si="8"/>
        <v>74.346525</v>
      </c>
      <c r="M63" s="17">
        <f t="shared" si="9"/>
        <v>75.936824999999999</v>
      </c>
      <c r="N63" s="17">
        <f t="shared" si="10"/>
        <v>85.257749999999987</v>
      </c>
    </row>
    <row r="64" spans="1:15" x14ac:dyDescent="0.2">
      <c r="A64" s="3" t="s">
        <v>226</v>
      </c>
      <c r="B64" s="3" t="s">
        <v>211</v>
      </c>
      <c r="C64" s="30">
        <v>885</v>
      </c>
      <c r="D64" s="5" t="s">
        <v>22</v>
      </c>
      <c r="E64" s="3" t="s">
        <v>227</v>
      </c>
      <c r="F64" s="3" t="s">
        <v>228</v>
      </c>
      <c r="G64" s="7">
        <v>75</v>
      </c>
      <c r="H64" s="7">
        <v>81</v>
      </c>
      <c r="I64" s="17">
        <f t="shared" si="11"/>
        <v>6</v>
      </c>
      <c r="J64" s="17">
        <f t="shared" si="6"/>
        <v>76.95</v>
      </c>
      <c r="K64" s="17">
        <f t="shared" si="7"/>
        <v>69.25500000000001</v>
      </c>
      <c r="L64" s="17">
        <f t="shared" si="8"/>
        <v>64.753425000000007</v>
      </c>
      <c r="M64" s="17">
        <f t="shared" si="9"/>
        <v>66.138525000000001</v>
      </c>
      <c r="N64" s="17">
        <f t="shared" si="10"/>
        <v>74.256749999999997</v>
      </c>
      <c r="O64" s="21"/>
    </row>
    <row r="65" spans="1:14" x14ac:dyDescent="0.2">
      <c r="A65" s="3" t="s">
        <v>232</v>
      </c>
      <c r="B65" s="3" t="s">
        <v>233</v>
      </c>
      <c r="C65" s="30">
        <v>792</v>
      </c>
      <c r="D65" s="5" t="s">
        <v>22</v>
      </c>
      <c r="E65" s="3" t="s">
        <v>234</v>
      </c>
      <c r="F65" s="3" t="s">
        <v>235</v>
      </c>
      <c r="G65" s="9">
        <v>120</v>
      </c>
      <c r="H65" s="9">
        <v>120</v>
      </c>
      <c r="I65" s="17">
        <f t="shared" si="11"/>
        <v>0</v>
      </c>
      <c r="J65" s="17">
        <f t="shared" si="6"/>
        <v>114</v>
      </c>
      <c r="K65" s="17">
        <f t="shared" si="7"/>
        <v>102.60000000000001</v>
      </c>
      <c r="L65" s="17">
        <f t="shared" si="8"/>
        <v>95.931000000000012</v>
      </c>
      <c r="M65" s="17">
        <f t="shared" si="9"/>
        <v>97.983000000000004</v>
      </c>
      <c r="N65" s="17">
        <f t="shared" si="10"/>
        <v>110.00999999999999</v>
      </c>
    </row>
    <row r="66" spans="1:14" x14ac:dyDescent="0.2">
      <c r="A66" s="3" t="s">
        <v>236</v>
      </c>
      <c r="B66" s="3" t="s">
        <v>233</v>
      </c>
      <c r="C66" s="30">
        <v>841</v>
      </c>
      <c r="D66" s="5" t="s">
        <v>22</v>
      </c>
      <c r="E66" s="3" t="s">
        <v>237</v>
      </c>
      <c r="F66" s="3" t="s">
        <v>238</v>
      </c>
      <c r="G66" s="9">
        <v>120</v>
      </c>
      <c r="H66" s="9">
        <v>120</v>
      </c>
      <c r="I66" s="17">
        <f t="shared" si="11"/>
        <v>0</v>
      </c>
      <c r="J66" s="17">
        <f t="shared" si="6"/>
        <v>114</v>
      </c>
      <c r="K66" s="17">
        <f t="shared" si="7"/>
        <v>102.60000000000001</v>
      </c>
      <c r="L66" s="17">
        <f t="shared" si="8"/>
        <v>95.931000000000012</v>
      </c>
      <c r="M66" s="17">
        <f t="shared" si="9"/>
        <v>97.983000000000004</v>
      </c>
      <c r="N66" s="17">
        <f t="shared" si="10"/>
        <v>110.00999999999999</v>
      </c>
    </row>
    <row r="67" spans="1:14" x14ac:dyDescent="0.2">
      <c r="A67" s="3" t="s">
        <v>239</v>
      </c>
      <c r="B67" s="3" t="s">
        <v>233</v>
      </c>
      <c r="C67" s="30">
        <v>672</v>
      </c>
      <c r="D67" s="5" t="s">
        <v>22</v>
      </c>
      <c r="E67" s="3" t="s">
        <v>240</v>
      </c>
      <c r="F67" s="3" t="s">
        <v>241</v>
      </c>
      <c r="G67" s="9">
        <v>139</v>
      </c>
      <c r="H67" s="9">
        <v>139</v>
      </c>
      <c r="I67" s="17">
        <f t="shared" si="11"/>
        <v>0</v>
      </c>
      <c r="J67" s="17">
        <f t="shared" si="6"/>
        <v>132.04999999999998</v>
      </c>
      <c r="K67" s="17">
        <f t="shared" si="7"/>
        <v>118.84499999999998</v>
      </c>
      <c r="L67" s="17">
        <f t="shared" si="8"/>
        <v>111.12007499999999</v>
      </c>
      <c r="M67" s="17">
        <f t="shared" si="9"/>
        <v>113.49697499999998</v>
      </c>
      <c r="N67" s="17">
        <f t="shared" si="10"/>
        <v>127.42824999999998</v>
      </c>
    </row>
    <row r="68" spans="1:14" x14ac:dyDescent="0.2">
      <c r="A68" s="3" t="s">
        <v>242</v>
      </c>
      <c r="B68" s="3" t="s">
        <v>233</v>
      </c>
      <c r="C68" s="20">
        <v>862</v>
      </c>
      <c r="D68" s="5" t="s">
        <v>17</v>
      </c>
      <c r="E68" s="3" t="s">
        <v>243</v>
      </c>
      <c r="F68" s="3" t="s">
        <v>244</v>
      </c>
      <c r="G68" s="9">
        <v>98</v>
      </c>
      <c r="H68" s="9">
        <v>98</v>
      </c>
      <c r="I68" s="17">
        <f t="shared" si="11"/>
        <v>0</v>
      </c>
      <c r="J68" s="17">
        <f t="shared" si="6"/>
        <v>93.1</v>
      </c>
      <c r="K68" s="17">
        <f t="shared" si="7"/>
        <v>83.789999999999992</v>
      </c>
      <c r="L68" s="17">
        <f t="shared" si="8"/>
        <v>78.343649999999997</v>
      </c>
      <c r="M68" s="17">
        <f t="shared" si="9"/>
        <v>80.019449999999992</v>
      </c>
      <c r="N68" s="17">
        <f t="shared" si="10"/>
        <v>89.841499999999996</v>
      </c>
    </row>
    <row r="69" spans="1:14" x14ac:dyDescent="0.2">
      <c r="A69" s="3" t="s">
        <v>245</v>
      </c>
      <c r="B69" s="3" t="s">
        <v>246</v>
      </c>
      <c r="C69" s="30">
        <v>795</v>
      </c>
      <c r="D69" s="5" t="s">
        <v>22</v>
      </c>
      <c r="E69" s="3" t="s">
        <v>247</v>
      </c>
      <c r="F69" s="3" t="s">
        <v>248</v>
      </c>
      <c r="G69" s="7">
        <v>70</v>
      </c>
      <c r="H69" s="7">
        <v>70</v>
      </c>
      <c r="I69" s="17">
        <f t="shared" si="11"/>
        <v>0</v>
      </c>
      <c r="J69" s="17">
        <f t="shared" si="6"/>
        <v>66.5</v>
      </c>
      <c r="K69" s="17">
        <f t="shared" si="7"/>
        <v>59.85</v>
      </c>
      <c r="L69" s="17">
        <f t="shared" si="8"/>
        <v>55.959750000000007</v>
      </c>
      <c r="M69" s="17">
        <f t="shared" si="9"/>
        <v>57.156750000000002</v>
      </c>
      <c r="N69" s="17">
        <f t="shared" si="10"/>
        <v>64.172499999999999</v>
      </c>
    </row>
    <row r="70" spans="1:14" x14ac:dyDescent="0.2">
      <c r="A70" s="3" t="s">
        <v>249</v>
      </c>
      <c r="B70" s="3" t="s">
        <v>250</v>
      </c>
      <c r="C70" s="30">
        <v>842</v>
      </c>
      <c r="D70" s="5" t="s">
        <v>30</v>
      </c>
      <c r="E70" s="3" t="s">
        <v>251</v>
      </c>
      <c r="F70" s="3" t="s">
        <v>252</v>
      </c>
      <c r="G70" s="7">
        <v>160</v>
      </c>
      <c r="H70" s="7">
        <v>160</v>
      </c>
      <c r="I70" s="17">
        <f t="shared" si="11"/>
        <v>0</v>
      </c>
      <c r="J70" s="17">
        <f t="shared" si="6"/>
        <v>152</v>
      </c>
      <c r="K70" s="17">
        <f t="shared" si="7"/>
        <v>136.80000000000001</v>
      </c>
      <c r="L70" s="17">
        <f t="shared" si="8"/>
        <v>127.90800000000002</v>
      </c>
      <c r="M70" s="17">
        <f t="shared" si="9"/>
        <v>130.64400000000001</v>
      </c>
      <c r="N70" s="17">
        <f t="shared" si="10"/>
        <v>146.68</v>
      </c>
    </row>
    <row r="71" spans="1:14" x14ac:dyDescent="0.2">
      <c r="A71" s="3" t="s">
        <v>254</v>
      </c>
      <c r="B71" s="3" t="s">
        <v>253</v>
      </c>
      <c r="C71" s="30">
        <v>893</v>
      </c>
      <c r="D71" s="5" t="s">
        <v>22</v>
      </c>
      <c r="E71" s="49" t="s">
        <v>280</v>
      </c>
      <c r="F71" s="3" t="s">
        <v>281</v>
      </c>
      <c r="G71" s="7">
        <v>282</v>
      </c>
      <c r="H71" s="7">
        <v>282</v>
      </c>
      <c r="I71" s="17">
        <f t="shared" si="11"/>
        <v>0</v>
      </c>
      <c r="J71" s="17">
        <f t="shared" si="6"/>
        <v>267.89999999999998</v>
      </c>
      <c r="K71" s="17">
        <f t="shared" si="7"/>
        <v>241.10999999999999</v>
      </c>
      <c r="L71" s="17">
        <f t="shared" si="8"/>
        <v>225.43785</v>
      </c>
      <c r="M71" s="17">
        <f t="shared" si="9"/>
        <v>230.26004999999998</v>
      </c>
      <c r="N71" s="17">
        <f t="shared" si="10"/>
        <v>258.52349999999996</v>
      </c>
    </row>
    <row r="72" spans="1:14" x14ac:dyDescent="0.2">
      <c r="A72" s="3" t="s">
        <v>255</v>
      </c>
      <c r="B72" s="3" t="s">
        <v>253</v>
      </c>
      <c r="C72" s="30">
        <v>892</v>
      </c>
      <c r="D72" s="5" t="s">
        <v>22</v>
      </c>
      <c r="E72" s="3" t="s">
        <v>278</v>
      </c>
      <c r="F72" s="3" t="s">
        <v>279</v>
      </c>
      <c r="G72" s="7">
        <v>165</v>
      </c>
      <c r="H72" s="7">
        <v>165</v>
      </c>
      <c r="I72" s="17">
        <f t="shared" si="11"/>
        <v>0</v>
      </c>
      <c r="J72" s="17">
        <f t="shared" si="6"/>
        <v>156.75</v>
      </c>
      <c r="K72" s="17">
        <f t="shared" si="7"/>
        <v>141.07500000000002</v>
      </c>
      <c r="L72" s="17">
        <f t="shared" si="8"/>
        <v>131.90512500000003</v>
      </c>
      <c r="M72" s="17">
        <f t="shared" si="9"/>
        <v>134.72662500000001</v>
      </c>
      <c r="N72" s="17">
        <f t="shared" si="10"/>
        <v>151.26374999999999</v>
      </c>
    </row>
    <row r="73" spans="1:14" x14ac:dyDescent="0.2">
      <c r="A73" s="3" t="s">
        <v>256</v>
      </c>
      <c r="B73" s="3" t="s">
        <v>257</v>
      </c>
      <c r="C73" s="30">
        <v>874</v>
      </c>
      <c r="D73" s="5" t="s">
        <v>22</v>
      </c>
      <c r="E73" s="3" t="s">
        <v>258</v>
      </c>
      <c r="F73" s="3" t="s">
        <v>259</v>
      </c>
      <c r="G73" s="7">
        <v>80</v>
      </c>
      <c r="H73" s="7">
        <v>80</v>
      </c>
      <c r="I73" s="17">
        <f t="shared" si="11"/>
        <v>0</v>
      </c>
      <c r="J73" s="17">
        <f t="shared" si="6"/>
        <v>76</v>
      </c>
      <c r="K73" s="17">
        <f t="shared" si="7"/>
        <v>68.400000000000006</v>
      </c>
      <c r="L73" s="17">
        <f t="shared" si="8"/>
        <v>63.954000000000008</v>
      </c>
      <c r="M73" s="17">
        <f t="shared" si="9"/>
        <v>65.322000000000003</v>
      </c>
      <c r="N73" s="17">
        <f t="shared" si="10"/>
        <v>73.34</v>
      </c>
    </row>
    <row r="74" spans="1:14" x14ac:dyDescent="0.2">
      <c r="A74" s="3" t="s">
        <v>260</v>
      </c>
      <c r="B74" s="3" t="s">
        <v>257</v>
      </c>
      <c r="C74" s="30">
        <v>873</v>
      </c>
      <c r="D74" s="5" t="s">
        <v>22</v>
      </c>
      <c r="E74" s="3" t="s">
        <v>261</v>
      </c>
      <c r="F74" s="3" t="s">
        <v>262</v>
      </c>
      <c r="G74" s="7">
        <v>280</v>
      </c>
      <c r="H74" s="7">
        <v>280</v>
      </c>
      <c r="I74" s="17">
        <f t="shared" si="11"/>
        <v>0</v>
      </c>
      <c r="J74" s="17">
        <f t="shared" si="6"/>
        <v>266</v>
      </c>
      <c r="K74" s="17">
        <f t="shared" si="7"/>
        <v>239.4</v>
      </c>
      <c r="L74" s="17">
        <f t="shared" si="8"/>
        <v>223.83900000000003</v>
      </c>
      <c r="M74" s="17">
        <f t="shared" si="9"/>
        <v>228.62700000000001</v>
      </c>
      <c r="N74" s="17">
        <f t="shared" si="10"/>
        <v>256.69</v>
      </c>
    </row>
    <row r="75" spans="1:14" x14ac:dyDescent="0.2">
      <c r="A75" s="3" t="s">
        <v>263</v>
      </c>
      <c r="B75" s="3" t="s">
        <v>257</v>
      </c>
      <c r="C75" s="30">
        <v>882</v>
      </c>
      <c r="D75" s="5" t="s">
        <v>22</v>
      </c>
      <c r="E75" s="3" t="s">
        <v>264</v>
      </c>
      <c r="F75" s="3" t="s">
        <v>265</v>
      </c>
      <c r="G75" s="7">
        <v>80</v>
      </c>
      <c r="H75" s="7">
        <v>80</v>
      </c>
      <c r="I75" s="17">
        <f t="shared" si="11"/>
        <v>0</v>
      </c>
      <c r="J75" s="17">
        <f t="shared" si="6"/>
        <v>76</v>
      </c>
      <c r="K75" s="17">
        <f t="shared" si="7"/>
        <v>68.400000000000006</v>
      </c>
      <c r="L75" s="17">
        <f t="shared" si="8"/>
        <v>63.954000000000008</v>
      </c>
      <c r="M75" s="17">
        <f t="shared" si="9"/>
        <v>65.322000000000003</v>
      </c>
      <c r="N75" s="17">
        <f t="shared" si="10"/>
        <v>73.34</v>
      </c>
    </row>
    <row r="76" spans="1:14" x14ac:dyDescent="0.2">
      <c r="A76" s="3" t="s">
        <v>266</v>
      </c>
      <c r="B76" s="3" t="s">
        <v>257</v>
      </c>
      <c r="C76" s="30">
        <v>883</v>
      </c>
      <c r="D76" s="5" t="s">
        <v>22</v>
      </c>
      <c r="E76" s="3" t="s">
        <v>267</v>
      </c>
      <c r="F76" s="3" t="s">
        <v>268</v>
      </c>
      <c r="G76" s="7">
        <v>180</v>
      </c>
      <c r="H76" s="7">
        <v>180</v>
      </c>
      <c r="I76" s="17">
        <f t="shared" si="11"/>
        <v>0</v>
      </c>
      <c r="J76" s="17">
        <f t="shared" si="6"/>
        <v>171</v>
      </c>
      <c r="K76" s="17">
        <f t="shared" si="7"/>
        <v>153.9</v>
      </c>
      <c r="L76" s="17">
        <f t="shared" si="8"/>
        <v>143.8965</v>
      </c>
      <c r="M76" s="17">
        <f t="shared" si="9"/>
        <v>146.97450000000001</v>
      </c>
      <c r="N76" s="17">
        <f t="shared" si="10"/>
        <v>165.01499999999999</v>
      </c>
    </row>
    <row r="77" spans="1:14" x14ac:dyDescent="0.2">
      <c r="A77" s="3" t="s">
        <v>269</v>
      </c>
      <c r="B77" s="3" t="s">
        <v>270</v>
      </c>
      <c r="C77" s="30">
        <v>835</v>
      </c>
      <c r="D77" s="5" t="s">
        <v>30</v>
      </c>
      <c r="E77" s="3" t="s">
        <v>271</v>
      </c>
      <c r="F77" s="3" t="s">
        <v>272</v>
      </c>
      <c r="G77" s="9">
        <v>53</v>
      </c>
      <c r="H77" s="9">
        <v>55</v>
      </c>
      <c r="I77" s="17">
        <f t="shared" si="11"/>
        <v>2</v>
      </c>
      <c r="J77" s="17">
        <f t="shared" si="6"/>
        <v>52.25</v>
      </c>
      <c r="K77" s="17">
        <f t="shared" si="7"/>
        <v>47.024999999999999</v>
      </c>
      <c r="L77" s="17">
        <f t="shared" si="8"/>
        <v>43.968375000000002</v>
      </c>
      <c r="M77" s="17">
        <f t="shared" si="9"/>
        <v>44.908874999999995</v>
      </c>
      <c r="N77" s="17">
        <f t="shared" si="10"/>
        <v>50.421250000000001</v>
      </c>
    </row>
    <row r="78" spans="1:14" x14ac:dyDescent="0.2">
      <c r="A78" s="8" t="s">
        <v>273</v>
      </c>
      <c r="B78" s="8" t="s">
        <v>270</v>
      </c>
      <c r="C78" s="30">
        <v>843</v>
      </c>
      <c r="D78" s="10" t="s">
        <v>22</v>
      </c>
      <c r="E78" s="8"/>
      <c r="F78" s="8"/>
      <c r="G78" s="9">
        <v>105</v>
      </c>
      <c r="H78" s="9">
        <v>108</v>
      </c>
      <c r="I78" s="17">
        <f t="shared" si="11"/>
        <v>3</v>
      </c>
      <c r="J78" s="17">
        <f t="shared" si="6"/>
        <v>102.6</v>
      </c>
      <c r="K78" s="17">
        <f t="shared" si="7"/>
        <v>92.34</v>
      </c>
      <c r="L78" s="17">
        <f t="shared" si="8"/>
        <v>86.337900000000005</v>
      </c>
      <c r="M78" s="17">
        <f t="shared" si="9"/>
        <v>88.184700000000007</v>
      </c>
      <c r="N78" s="17">
        <f t="shared" si="10"/>
        <v>99.008999999999986</v>
      </c>
    </row>
    <row r="79" spans="1:14" x14ac:dyDescent="0.2">
      <c r="A79" s="3" t="s">
        <v>274</v>
      </c>
      <c r="B79" s="3" t="s">
        <v>270</v>
      </c>
      <c r="C79" s="30">
        <v>836</v>
      </c>
      <c r="D79" s="5" t="s">
        <v>30</v>
      </c>
      <c r="E79" s="3" t="s">
        <v>275</v>
      </c>
      <c r="F79" s="3" t="s">
        <v>276</v>
      </c>
      <c r="G79" s="11">
        <v>125</v>
      </c>
      <c r="H79" s="11">
        <v>127</v>
      </c>
      <c r="I79" s="17">
        <f t="shared" si="11"/>
        <v>2</v>
      </c>
      <c r="J79" s="17">
        <f t="shared" si="6"/>
        <v>120.64999999999999</v>
      </c>
      <c r="K79" s="17">
        <f t="shared" si="7"/>
        <v>108.58499999999999</v>
      </c>
      <c r="L79" s="17">
        <f t="shared" si="8"/>
        <v>101.52697499999999</v>
      </c>
      <c r="M79" s="17">
        <f t="shared" si="9"/>
        <v>103.69867499999999</v>
      </c>
      <c r="N79" s="17">
        <f t="shared" si="10"/>
        <v>116.42724999999999</v>
      </c>
    </row>
    <row r="80" spans="1:14" x14ac:dyDescent="0.2">
      <c r="A80" s="3" t="s">
        <v>290</v>
      </c>
      <c r="B80" s="3" t="s">
        <v>291</v>
      </c>
      <c r="C80" s="20">
        <v>850</v>
      </c>
      <c r="D80" s="5" t="s">
        <v>22</v>
      </c>
      <c r="E80" s="3" t="s">
        <v>292</v>
      </c>
      <c r="G80" s="11">
        <v>499</v>
      </c>
      <c r="H80" s="11">
        <v>499</v>
      </c>
      <c r="I80" s="17">
        <f t="shared" ref="I80" si="12">(H80-G80)</f>
        <v>0</v>
      </c>
      <c r="J80" s="17">
        <f t="shared" ref="J80" si="13">H80*0.95</f>
        <v>474.04999999999995</v>
      </c>
      <c r="K80" s="17">
        <f t="shared" ref="K80" si="14">J80*0.9</f>
        <v>426.64499999999998</v>
      </c>
      <c r="L80" s="17">
        <f t="shared" ref="L80" si="15">K80*0.935</f>
        <v>398.91307499999999</v>
      </c>
      <c r="M80" s="17">
        <f t="shared" ref="M80" si="16">K80*0.955</f>
        <v>407.44597499999998</v>
      </c>
      <c r="N80" s="17">
        <f t="shared" ref="N80" si="17">J80*0.965</f>
        <v>457.45824999999996</v>
      </c>
    </row>
    <row r="81" spans="1:15" s="52" customFormat="1" ht="15" x14ac:dyDescent="0.2">
      <c r="A81" s="54" t="s">
        <v>295</v>
      </c>
      <c r="B81" s="54" t="s">
        <v>296</v>
      </c>
      <c r="C81" s="55"/>
      <c r="D81" s="51" t="s">
        <v>22</v>
      </c>
      <c r="G81" s="56"/>
      <c r="H81" s="56">
        <v>50</v>
      </c>
      <c r="I81" s="53">
        <f t="shared" ref="I81:I88" si="18">(H81-G81)</f>
        <v>50</v>
      </c>
      <c r="J81" s="53">
        <f t="shared" ref="J81:J88" si="19">H81*0.95</f>
        <v>47.5</v>
      </c>
      <c r="K81" s="53"/>
      <c r="L81" s="53"/>
      <c r="M81" s="53"/>
      <c r="N81" s="53"/>
      <c r="O81" s="55"/>
    </row>
    <row r="82" spans="1:15" s="52" customFormat="1" ht="15" x14ac:dyDescent="0.2">
      <c r="A82" s="54" t="s">
        <v>297</v>
      </c>
      <c r="B82" s="54" t="s">
        <v>298</v>
      </c>
      <c r="C82" s="55"/>
      <c r="D82" s="51" t="s">
        <v>22</v>
      </c>
      <c r="G82" s="56"/>
      <c r="H82" s="56">
        <v>90</v>
      </c>
      <c r="I82" s="53">
        <f t="shared" si="18"/>
        <v>90</v>
      </c>
      <c r="J82" s="53">
        <f t="shared" si="19"/>
        <v>85.5</v>
      </c>
      <c r="K82" s="53"/>
      <c r="L82" s="53"/>
      <c r="M82" s="53"/>
      <c r="N82" s="53"/>
      <c r="O82" s="55"/>
    </row>
    <row r="83" spans="1:15" s="52" customFormat="1" ht="16" x14ac:dyDescent="0.2">
      <c r="A83" s="57" t="s">
        <v>299</v>
      </c>
      <c r="B83" s="54" t="s">
        <v>300</v>
      </c>
      <c r="C83" s="55"/>
      <c r="D83" s="51" t="s">
        <v>22</v>
      </c>
      <c r="G83" s="56"/>
      <c r="H83" s="56">
        <v>110</v>
      </c>
      <c r="I83" s="53">
        <f t="shared" si="18"/>
        <v>110</v>
      </c>
      <c r="J83" s="53">
        <f t="shared" si="19"/>
        <v>104.5</v>
      </c>
      <c r="K83" s="53"/>
      <c r="L83" s="53"/>
      <c r="M83" s="53"/>
      <c r="N83" s="53"/>
      <c r="O83" s="55"/>
    </row>
    <row r="84" spans="1:15" s="52" customFormat="1" ht="15" x14ac:dyDescent="0.2">
      <c r="A84" s="54" t="s">
        <v>301</v>
      </c>
      <c r="B84" s="54" t="s">
        <v>302</v>
      </c>
      <c r="C84" s="55"/>
      <c r="D84" s="51" t="s">
        <v>22</v>
      </c>
      <c r="G84" s="56"/>
      <c r="H84" s="56">
        <v>79</v>
      </c>
      <c r="I84" s="53">
        <f t="shared" si="18"/>
        <v>79</v>
      </c>
      <c r="J84" s="53">
        <f t="shared" si="19"/>
        <v>75.05</v>
      </c>
      <c r="K84" s="53"/>
      <c r="L84" s="53"/>
      <c r="M84" s="53"/>
      <c r="N84" s="53"/>
      <c r="O84" s="55"/>
    </row>
    <row r="85" spans="1:15" s="52" customFormat="1" ht="15" x14ac:dyDescent="0.2">
      <c r="A85" s="54" t="s">
        <v>303</v>
      </c>
      <c r="B85" s="54" t="s">
        <v>304</v>
      </c>
      <c r="C85" s="55"/>
      <c r="D85" s="51" t="s">
        <v>22</v>
      </c>
      <c r="G85" s="56"/>
      <c r="H85" s="56">
        <v>65</v>
      </c>
      <c r="I85" s="53">
        <f t="shared" si="18"/>
        <v>65</v>
      </c>
      <c r="J85" s="53">
        <f t="shared" si="19"/>
        <v>61.75</v>
      </c>
      <c r="K85" s="53"/>
      <c r="L85" s="53"/>
      <c r="M85" s="53"/>
      <c r="N85" s="53"/>
      <c r="O85" s="55"/>
    </row>
    <row r="86" spans="1:15" s="52" customFormat="1" ht="15" x14ac:dyDescent="0.2">
      <c r="A86" s="54" t="s">
        <v>305</v>
      </c>
      <c r="B86" s="54" t="s">
        <v>188</v>
      </c>
      <c r="C86" s="55"/>
      <c r="D86" s="51" t="s">
        <v>22</v>
      </c>
      <c r="G86" s="56"/>
      <c r="H86" s="56">
        <v>60</v>
      </c>
      <c r="I86" s="53">
        <f t="shared" si="18"/>
        <v>60</v>
      </c>
      <c r="J86" s="53">
        <f t="shared" si="19"/>
        <v>57</v>
      </c>
      <c r="K86" s="53"/>
      <c r="L86" s="53"/>
      <c r="M86" s="53"/>
      <c r="N86" s="53"/>
      <c r="O86" s="55"/>
    </row>
    <row r="87" spans="1:15" s="52" customFormat="1" ht="15" x14ac:dyDescent="0.2">
      <c r="A87" s="54" t="s">
        <v>306</v>
      </c>
      <c r="B87" s="54" t="s">
        <v>188</v>
      </c>
      <c r="C87" s="55"/>
      <c r="D87" s="51" t="s">
        <v>22</v>
      </c>
      <c r="G87" s="56"/>
      <c r="H87" s="56">
        <v>75</v>
      </c>
      <c r="I87" s="53">
        <f t="shared" si="18"/>
        <v>75</v>
      </c>
      <c r="J87" s="53">
        <f t="shared" si="19"/>
        <v>71.25</v>
      </c>
      <c r="K87" s="53"/>
      <c r="L87" s="53"/>
      <c r="M87" s="53"/>
      <c r="N87" s="53"/>
      <c r="O87" s="55"/>
    </row>
    <row r="88" spans="1:15" s="52" customFormat="1" ht="15" x14ac:dyDescent="0.2">
      <c r="A88" s="54" t="s">
        <v>307</v>
      </c>
      <c r="B88" s="54" t="s">
        <v>233</v>
      </c>
      <c r="C88" s="55"/>
      <c r="D88" s="51" t="s">
        <v>22</v>
      </c>
      <c r="G88" s="56"/>
      <c r="H88" s="56">
        <v>74</v>
      </c>
      <c r="I88" s="53">
        <f t="shared" si="18"/>
        <v>74</v>
      </c>
      <c r="J88" s="53">
        <f t="shared" si="19"/>
        <v>70.3</v>
      </c>
      <c r="K88" s="53"/>
      <c r="L88" s="53"/>
      <c r="M88" s="53"/>
      <c r="N88" s="53"/>
      <c r="O88" s="55"/>
    </row>
    <row r="89" spans="1:15" s="52" customFormat="1" ht="15" x14ac:dyDescent="0.2">
      <c r="A89" s="54" t="s">
        <v>309</v>
      </c>
      <c r="B89" s="54" t="s">
        <v>188</v>
      </c>
      <c r="C89" s="55"/>
      <c r="D89" s="51" t="s">
        <v>22</v>
      </c>
      <c r="G89" s="56"/>
      <c r="H89" s="56">
        <v>30</v>
      </c>
      <c r="I89" s="53"/>
      <c r="J89" s="53"/>
      <c r="K89" s="53"/>
      <c r="L89" s="53"/>
      <c r="M89" s="53"/>
      <c r="N89" s="53"/>
      <c r="O89" s="55"/>
    </row>
    <row r="90" spans="1:15" x14ac:dyDescent="0.2">
      <c r="G90" s="11"/>
      <c r="H90" s="11"/>
      <c r="I90" s="17"/>
      <c r="J90" s="17"/>
      <c r="K90" s="17"/>
      <c r="L90" s="17"/>
      <c r="M90" s="17"/>
      <c r="N90" s="17"/>
    </row>
    <row r="91" spans="1:15" x14ac:dyDescent="0.2">
      <c r="C91" s="3"/>
      <c r="D91" s="3"/>
      <c r="G91" s="9">
        <f>SUM(G2:G88)</f>
        <v>13084</v>
      </c>
      <c r="H91" s="9">
        <f>SUM(H2:H89)</f>
        <v>13842</v>
      </c>
      <c r="I91" s="9">
        <f>G91-H91</f>
        <v>-758</v>
      </c>
      <c r="J91" s="37">
        <f>SUM(J2:J88)</f>
        <v>13121.4</v>
      </c>
      <c r="K91" s="37">
        <f t="shared" ref="K91:N91" si="20">SUM(K2:K80)</f>
        <v>11293.694999999998</v>
      </c>
      <c r="L91" s="37">
        <f t="shared" si="20"/>
        <v>10559.604825000004</v>
      </c>
      <c r="M91" s="37">
        <f t="shared" si="20"/>
        <v>10785.478725000004</v>
      </c>
      <c r="N91" s="37">
        <f t="shared" si="20"/>
        <v>12109.35075</v>
      </c>
    </row>
    <row r="92" spans="1:15" ht="15" thickBot="1" x14ac:dyDescent="0.25">
      <c r="K92" s="37"/>
      <c r="L92" s="37"/>
      <c r="M92" s="37"/>
      <c r="N92" s="37"/>
    </row>
    <row r="93" spans="1:15" ht="16" thickTop="1" thickBot="1" x14ac:dyDescent="0.25">
      <c r="H93" s="38" t="s">
        <v>293</v>
      </c>
      <c r="I93" s="39"/>
      <c r="J93" s="40">
        <v>12085</v>
      </c>
      <c r="K93" s="40">
        <f>J93*0.9</f>
        <v>10876.5</v>
      </c>
      <c r="L93" s="40">
        <f>K93*0.935</f>
        <v>10169.5275</v>
      </c>
      <c r="M93" s="40">
        <f>K93*0.955</f>
        <v>10387.057499999999</v>
      </c>
      <c r="N93" s="41">
        <f>J93*0.965</f>
        <v>11662.025</v>
      </c>
    </row>
    <row r="94" spans="1:15" ht="15" thickTop="1" x14ac:dyDescent="0.2"/>
    <row r="96" spans="1:15" x14ac:dyDescent="0.2">
      <c r="G96" s="44"/>
    </row>
    <row r="102" spans="1:1" x14ac:dyDescent="0.2">
      <c r="A102" s="12"/>
    </row>
    <row r="107" spans="1:1" x14ac:dyDescent="0.2">
      <c r="A107" s="12"/>
    </row>
    <row r="120" spans="1:1" x14ac:dyDescent="0.2">
      <c r="A120" s="12"/>
    </row>
    <row r="121" spans="1:1" x14ac:dyDescent="0.2">
      <c r="A121" s="12"/>
    </row>
    <row r="124" spans="1:1" x14ac:dyDescent="0.2">
      <c r="A124" s="12"/>
    </row>
    <row r="126" spans="1:1" x14ac:dyDescent="0.2">
      <c r="A126" s="8"/>
    </row>
    <row r="155" spans="1:1" x14ac:dyDescent="0.2">
      <c r="A155" s="12"/>
    </row>
    <row r="156" spans="1:1" x14ac:dyDescent="0.2">
      <c r="A156" s="12"/>
    </row>
    <row r="159" spans="1:1" x14ac:dyDescent="0.2">
      <c r="A159" s="12"/>
    </row>
    <row r="160" spans="1:1" x14ac:dyDescent="0.2">
      <c r="A160" s="14"/>
    </row>
    <row r="163" spans="1:1" x14ac:dyDescent="0.2">
      <c r="A163" s="12"/>
    </row>
  </sheetData>
  <phoneticPr fontId="10" type="noConversion"/>
  <conditionalFormatting sqref="A47">
    <cfRule type="duplicateValues" dxfId="38" priority="11"/>
  </conditionalFormatting>
  <conditionalFormatting sqref="A64">
    <cfRule type="duplicateValues" dxfId="37" priority="7"/>
    <cfRule type="duplicateValues" dxfId="36" priority="8"/>
    <cfRule type="duplicateValues" dxfId="35" priority="9"/>
  </conditionalFormatting>
  <conditionalFormatting sqref="A73">
    <cfRule type="duplicateValues" dxfId="34" priority="5"/>
    <cfRule type="duplicateValues" dxfId="33" priority="6"/>
  </conditionalFormatting>
  <conditionalFormatting sqref="A73:A76">
    <cfRule type="duplicateValues" dxfId="32" priority="4"/>
  </conditionalFormatting>
  <conditionalFormatting sqref="A77:A90 A69:A71 A1 A65:A67 A3:A63">
    <cfRule type="duplicateValues" dxfId="31" priority="49"/>
  </conditionalFormatting>
  <conditionalFormatting sqref="A92:A164">
    <cfRule type="duplicateValues" dxfId="30" priority="37"/>
  </conditionalFormatting>
  <conditionalFormatting sqref="A92:A1048576 A77:A90 A65:A71 A1:A63">
    <cfRule type="duplicateValues" dxfId="29" priority="36"/>
  </conditionalFormatting>
  <conditionalFormatting sqref="A165:A166">
    <cfRule type="duplicateValues" dxfId="28" priority="15"/>
  </conditionalFormatting>
  <conditionalFormatting sqref="A165:A1048576 A69:A71 A1 A65:A67 A77:A90 A3:A63">
    <cfRule type="duplicateValues" dxfId="27" priority="48"/>
  </conditionalFormatting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DBE85-7299-4FC7-8826-327847D719D0}">
  <dimension ref="A1:J13"/>
  <sheetViews>
    <sheetView workbookViewId="0">
      <selection activeCell="H14" sqref="H14"/>
    </sheetView>
  </sheetViews>
  <sheetFormatPr baseColWidth="10" defaultColWidth="20.1640625" defaultRowHeight="15" x14ac:dyDescent="0.2"/>
  <cols>
    <col min="1" max="1" width="27.5" customWidth="1"/>
    <col min="2" max="2" width="24.1640625" customWidth="1"/>
    <col min="3" max="3" width="20.1640625" style="28"/>
    <col min="5" max="5" width="14.5" customWidth="1"/>
    <col min="6" max="6" width="15.83203125" customWidth="1"/>
    <col min="7" max="7" width="14.5" customWidth="1"/>
    <col min="8" max="9" width="13.5" customWidth="1"/>
  </cols>
  <sheetData>
    <row r="1" spans="1:10" s="26" customFormat="1" ht="30" x14ac:dyDescent="0.2">
      <c r="A1" s="24" t="s">
        <v>0</v>
      </c>
      <c r="B1" s="24" t="s">
        <v>1</v>
      </c>
      <c r="C1" s="24" t="s">
        <v>2</v>
      </c>
      <c r="D1" s="25" t="s">
        <v>3</v>
      </c>
      <c r="E1" s="24" t="s">
        <v>4</v>
      </c>
      <c r="F1" s="24" t="s">
        <v>5</v>
      </c>
      <c r="G1" s="23" t="s">
        <v>6</v>
      </c>
      <c r="H1" s="23" t="s">
        <v>7</v>
      </c>
      <c r="I1" s="23" t="s">
        <v>8</v>
      </c>
      <c r="J1" s="18" t="s">
        <v>14</v>
      </c>
    </row>
    <row r="2" spans="1:10" x14ac:dyDescent="0.2">
      <c r="A2" s="54" t="s">
        <v>295</v>
      </c>
      <c r="B2" s="54" t="s">
        <v>296</v>
      </c>
      <c r="C2" s="55"/>
      <c r="D2" s="51" t="s">
        <v>22</v>
      </c>
      <c r="E2" s="52"/>
      <c r="F2" s="52"/>
      <c r="G2" s="56"/>
      <c r="H2" s="56">
        <v>50</v>
      </c>
      <c r="I2" s="50"/>
      <c r="J2" s="20"/>
    </row>
    <row r="3" spans="1:10" x14ac:dyDescent="0.2">
      <c r="A3" s="54" t="s">
        <v>297</v>
      </c>
      <c r="B3" s="54" t="s">
        <v>298</v>
      </c>
      <c r="C3" s="55"/>
      <c r="D3" s="51" t="s">
        <v>22</v>
      </c>
      <c r="E3" s="52"/>
      <c r="F3" s="52"/>
      <c r="G3" s="56"/>
      <c r="H3" s="56">
        <v>90</v>
      </c>
      <c r="I3" s="53"/>
      <c r="J3" s="20"/>
    </row>
    <row r="4" spans="1:10" ht="16" x14ac:dyDescent="0.2">
      <c r="A4" s="57" t="s">
        <v>299</v>
      </c>
      <c r="B4" s="54" t="s">
        <v>300</v>
      </c>
      <c r="C4" s="55"/>
      <c r="D4" s="51" t="s">
        <v>22</v>
      </c>
      <c r="E4" s="52"/>
      <c r="F4" s="52"/>
      <c r="G4" s="56"/>
      <c r="H4" s="56">
        <v>110</v>
      </c>
      <c r="I4" s="53"/>
      <c r="J4" s="20"/>
    </row>
    <row r="5" spans="1:10" x14ac:dyDescent="0.2">
      <c r="A5" s="54" t="s">
        <v>301</v>
      </c>
      <c r="B5" s="54" t="s">
        <v>302</v>
      </c>
      <c r="C5" s="55"/>
      <c r="D5" s="51" t="s">
        <v>22</v>
      </c>
      <c r="E5" s="52"/>
      <c r="F5" s="52"/>
      <c r="G5" s="56"/>
      <c r="H5" s="56">
        <v>79</v>
      </c>
      <c r="I5" s="53"/>
      <c r="J5" s="20"/>
    </row>
    <row r="6" spans="1:10" x14ac:dyDescent="0.2">
      <c r="A6" s="54" t="s">
        <v>303</v>
      </c>
      <c r="B6" s="54" t="s">
        <v>304</v>
      </c>
      <c r="C6" s="55"/>
      <c r="D6" s="51" t="s">
        <v>22</v>
      </c>
      <c r="E6" s="52"/>
      <c r="F6" s="52"/>
      <c r="G6" s="56"/>
      <c r="H6" s="56">
        <v>65</v>
      </c>
      <c r="I6" s="53"/>
      <c r="J6" s="20"/>
    </row>
    <row r="7" spans="1:10" x14ac:dyDescent="0.2">
      <c r="A7" s="54" t="s">
        <v>305</v>
      </c>
      <c r="B7" s="54" t="s">
        <v>188</v>
      </c>
      <c r="C7" s="55"/>
      <c r="D7" s="51" t="s">
        <v>22</v>
      </c>
      <c r="E7" s="52"/>
      <c r="F7" s="52"/>
      <c r="G7" s="56"/>
      <c r="H7" s="56">
        <v>60</v>
      </c>
      <c r="I7" s="53"/>
      <c r="J7" s="20"/>
    </row>
    <row r="8" spans="1:10" x14ac:dyDescent="0.2">
      <c r="A8" s="54" t="s">
        <v>306</v>
      </c>
      <c r="B8" s="54" t="s">
        <v>188</v>
      </c>
      <c r="C8" s="55"/>
      <c r="D8" s="51" t="s">
        <v>22</v>
      </c>
      <c r="E8" s="52"/>
      <c r="F8" s="52"/>
      <c r="G8" s="56"/>
      <c r="H8" s="56">
        <v>75</v>
      </c>
      <c r="I8" s="53"/>
      <c r="J8" s="21"/>
    </row>
    <row r="9" spans="1:10" x14ac:dyDescent="0.2">
      <c r="A9" s="54" t="s">
        <v>307</v>
      </c>
      <c r="B9" s="54" t="s">
        <v>233</v>
      </c>
      <c r="C9" s="55"/>
      <c r="D9" s="51" t="s">
        <v>22</v>
      </c>
      <c r="E9" s="52"/>
      <c r="F9" s="52"/>
      <c r="G9" s="56"/>
      <c r="H9" s="56">
        <v>74</v>
      </c>
      <c r="I9" s="53"/>
      <c r="J9" s="20"/>
    </row>
    <row r="10" spans="1:10" x14ac:dyDescent="0.2">
      <c r="A10" s="54" t="s">
        <v>309</v>
      </c>
      <c r="B10" s="54" t="s">
        <v>188</v>
      </c>
      <c r="C10" s="55"/>
      <c r="D10" s="51" t="s">
        <v>22</v>
      </c>
      <c r="E10" s="52"/>
      <c r="F10" s="52"/>
      <c r="G10" s="56"/>
      <c r="H10" s="56">
        <v>30</v>
      </c>
      <c r="I10" s="27"/>
    </row>
    <row r="13" spans="1:10" x14ac:dyDescent="0.2">
      <c r="H13" s="27">
        <f>SUM(H2:H10)</f>
        <v>633</v>
      </c>
    </row>
  </sheetData>
  <autoFilter ref="A1:J1" xr:uid="{687DBE85-7299-4FC7-8826-327847D719D0}">
    <sortState xmlns:xlrd2="http://schemas.microsoft.com/office/spreadsheetml/2017/richdata2" ref="A2:J11">
      <sortCondition ref="A1"/>
    </sortState>
  </autoFilter>
  <conditionalFormatting sqref="A1">
    <cfRule type="duplicateValues" dxfId="17" priority="19"/>
    <cfRule type="duplicateValues" dxfId="16" priority="20"/>
    <cfRule type="duplicateValues" dxfId="15" priority="21"/>
  </conditionalFormatting>
  <conditionalFormatting sqref="A2:A10">
    <cfRule type="duplicateValues" dxfId="2" priority="3"/>
  </conditionalFormatting>
  <conditionalFormatting sqref="A2:A10">
    <cfRule type="duplicateValues" dxfId="1" priority="1"/>
  </conditionalFormatting>
  <conditionalFormatting sqref="A2:A10">
    <cfRule type="duplicateValues" dxfId="0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EB632-194A-4411-92FC-024C115B83EC}">
  <dimension ref="A1:N7"/>
  <sheetViews>
    <sheetView workbookViewId="0">
      <selection activeCell="A7" sqref="A7"/>
    </sheetView>
  </sheetViews>
  <sheetFormatPr baseColWidth="10" defaultColWidth="8.6640625" defaultRowHeight="15" x14ac:dyDescent="0.2"/>
  <cols>
    <col min="1" max="1" width="39.5" customWidth="1"/>
    <col min="2" max="2" width="26.6640625" customWidth="1"/>
    <col min="4" max="4" width="16.1640625" customWidth="1"/>
    <col min="5" max="6" width="10.5" customWidth="1"/>
    <col min="7" max="7" width="15.5" customWidth="1"/>
    <col min="8" max="8" width="35.83203125" style="31" customWidth="1"/>
  </cols>
  <sheetData>
    <row r="1" spans="1:14" s="31" customFormat="1" ht="32" x14ac:dyDescent="0.2">
      <c r="A1" s="29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5</v>
      </c>
      <c r="G1" s="29" t="s">
        <v>7</v>
      </c>
      <c r="H1" s="29" t="s">
        <v>277</v>
      </c>
    </row>
    <row r="2" spans="1:14" s="45" customFormat="1" ht="14" x14ac:dyDescent="0.2">
      <c r="A2" s="45" t="s">
        <v>229</v>
      </c>
      <c r="B2" s="45" t="s">
        <v>211</v>
      </c>
      <c r="C2" s="46">
        <v>804</v>
      </c>
      <c r="D2" s="47" t="s">
        <v>30</v>
      </c>
      <c r="E2" s="45" t="s">
        <v>230</v>
      </c>
      <c r="F2" s="45" t="s">
        <v>231</v>
      </c>
      <c r="G2" s="48">
        <v>133</v>
      </c>
      <c r="H2" s="42" t="s">
        <v>294</v>
      </c>
      <c r="I2" s="43"/>
      <c r="J2" s="43"/>
      <c r="K2" s="43"/>
      <c r="L2" s="43"/>
      <c r="M2" s="43"/>
      <c r="N2" s="43"/>
    </row>
    <row r="3" spans="1:14" x14ac:dyDescent="0.2">
      <c r="C3" s="33"/>
      <c r="D3" s="34"/>
      <c r="G3" s="35"/>
    </row>
    <row r="4" spans="1:14" x14ac:dyDescent="0.2">
      <c r="G4" s="32"/>
    </row>
    <row r="5" spans="1:14" x14ac:dyDescent="0.2">
      <c r="G5" s="32"/>
    </row>
    <row r="6" spans="1:14" x14ac:dyDescent="0.2">
      <c r="G6" s="32"/>
    </row>
    <row r="7" spans="1:14" x14ac:dyDescent="0.2">
      <c r="G7" s="32">
        <f>SUM(G2:G6)</f>
        <v>133</v>
      </c>
    </row>
  </sheetData>
  <autoFilter ref="A1:K1" xr:uid="{30EEB632-194A-4411-92FC-024C115B83EC}">
    <sortState xmlns:xlrd2="http://schemas.microsoft.com/office/spreadsheetml/2017/richdata2" ref="A2:H6">
      <sortCondition ref="A1"/>
    </sortState>
  </autoFilter>
  <conditionalFormatting sqref="A2">
    <cfRule type="duplicateValues" dxfId="11" priority="1"/>
    <cfRule type="duplicateValues" dxfId="10" priority="2"/>
    <cfRule type="duplicateValues" dxfId="9" priority="3"/>
  </conditionalFormatting>
  <conditionalFormatting sqref="A6">
    <cfRule type="duplicateValues" dxfId="8" priority="7"/>
    <cfRule type="duplicateValues" dxfId="7" priority="8"/>
    <cfRule type="duplicateValues" dxfId="6" priority="9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5380EED001364D91BD9302A57AE05E" ma:contentTypeVersion="12" ma:contentTypeDescription="Create a new document." ma:contentTypeScope="" ma:versionID="dd0eb4fa95ce3a9f1be1e2807060b28a">
  <xsd:schema xmlns:xsd="http://www.w3.org/2001/XMLSchema" xmlns:xs="http://www.w3.org/2001/XMLSchema" xmlns:p="http://schemas.microsoft.com/office/2006/metadata/properties" xmlns:ns2="0ae4fe24-2fdb-4f8e-95fa-debc0ae52054" xmlns:ns3="1d6a3e44-6930-4d97-8eb1-ffb519342936" targetNamespace="http://schemas.microsoft.com/office/2006/metadata/properties" ma:root="true" ma:fieldsID="fd15535d82fc20b038b06cadc92b1ad5" ns2:_="" ns3:_="">
    <xsd:import namespace="0ae4fe24-2fdb-4f8e-95fa-debc0ae52054"/>
    <xsd:import namespace="1d6a3e44-6930-4d97-8eb1-ffb5193429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e4fe24-2fdb-4f8e-95fa-debc0ae520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3f7c956-802a-45ac-b2ba-cc78506785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a3e44-6930-4d97-8eb1-ffb51934293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bfccf39-51a8-4c29-a407-39d1dd9f344d}" ma:internalName="TaxCatchAll" ma:showField="CatchAllData" ma:web="1d6a3e44-6930-4d97-8eb1-ffb5193429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e4fe24-2fdb-4f8e-95fa-debc0ae52054">
      <Terms xmlns="http://schemas.microsoft.com/office/infopath/2007/PartnerControls"/>
    </lcf76f155ced4ddcb4097134ff3c332f>
    <TaxCatchAll xmlns="1d6a3e44-6930-4d97-8eb1-ffb519342936" xsi:nil="true"/>
  </documentManagement>
</p:properties>
</file>

<file path=customXml/itemProps1.xml><?xml version="1.0" encoding="utf-8"?>
<ds:datastoreItem xmlns:ds="http://schemas.openxmlformats.org/officeDocument/2006/customXml" ds:itemID="{2C1646F4-33DD-4BFD-A8AC-84E099643A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00484C-6D56-419C-A8FA-582051531C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e4fe24-2fdb-4f8e-95fa-debc0ae52054"/>
    <ds:schemaRef ds:uri="1d6a3e44-6930-4d97-8eb1-ffb5193429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0D20D2-DF41-42AB-BC55-02E6F01DEA73}">
  <ds:schemaRefs>
    <ds:schemaRef ds:uri="0ae4fe24-2fdb-4f8e-95fa-debc0ae52054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1d6a3e44-6930-4d97-8eb1-ffb51934293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additions for 2026</vt:lpstr>
      <vt:lpstr>removals for 2026</vt:lpstr>
    </vt:vector>
  </TitlesOfParts>
  <Manager/>
  <Company>Johns Hopkins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Elizabeth Brown</dc:creator>
  <cp:keywords/>
  <dc:description/>
  <cp:lastModifiedBy>Phillip Hearn</cp:lastModifiedBy>
  <cp:revision/>
  <dcterms:created xsi:type="dcterms:W3CDTF">2022-07-16T02:59:32Z</dcterms:created>
  <dcterms:modified xsi:type="dcterms:W3CDTF">2026-07-16T19:53:24Z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0x010100F55380EED001364D91BD9302A57AE05E</vt:lpwstr>
  </property>
  <property fmtid="{D5CDD505-2E9C-101B-9397-08002B2CF9AE}" pid="3" name="MediaServiceImageTags">
    <vt:lpwstr/>
  </property>
</Properties>
</file>